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MLITABMAS 2019\PRIBADI\Jurnal Akhir\"/>
    </mc:Choice>
  </mc:AlternateContent>
  <xr:revisionPtr revIDLastSave="0" documentId="8_{6906E57E-4555-4CD7-8094-D1346402636E}" xr6:coauthVersionLast="45" xr6:coauthVersionMax="45" xr10:uidLastSave="{00000000-0000-0000-0000-000000000000}"/>
  <bookViews>
    <workbookView xWindow="30" yWindow="630" windowWidth="20460" windowHeight="1089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3" i="1" l="1"/>
  <c r="D136" i="1"/>
  <c r="D141" i="1"/>
  <c r="D152" i="1"/>
  <c r="E133" i="1"/>
  <c r="E136" i="1"/>
  <c r="E141" i="1"/>
  <c r="E152" i="1"/>
  <c r="F133" i="1"/>
  <c r="F136" i="1"/>
  <c r="F141" i="1"/>
  <c r="F152" i="1"/>
  <c r="G133" i="1"/>
  <c r="G136" i="1"/>
  <c r="G141" i="1"/>
  <c r="G152" i="1"/>
  <c r="O162" i="1"/>
  <c r="L162" i="1"/>
  <c r="K173" i="1"/>
  <c r="K182" i="1"/>
  <c r="D142" i="1"/>
  <c r="D153" i="1"/>
  <c r="E142" i="1"/>
  <c r="E153" i="1"/>
  <c r="F142" i="1"/>
  <c r="F153" i="1"/>
  <c r="G142" i="1"/>
  <c r="G153" i="1"/>
  <c r="O163" i="1"/>
  <c r="L163" i="1"/>
  <c r="K174" i="1"/>
  <c r="K183" i="1"/>
  <c r="D143" i="1"/>
  <c r="D154" i="1"/>
  <c r="E143" i="1"/>
  <c r="E154" i="1"/>
  <c r="F143" i="1"/>
  <c r="F154" i="1"/>
  <c r="G143" i="1"/>
  <c r="G154" i="1"/>
  <c r="O164" i="1"/>
  <c r="L164" i="1"/>
  <c r="K175" i="1"/>
  <c r="K184" i="1"/>
  <c r="D144" i="1"/>
  <c r="D155" i="1"/>
  <c r="E144" i="1"/>
  <c r="E155" i="1"/>
  <c r="F144" i="1"/>
  <c r="F155" i="1"/>
  <c r="G144" i="1"/>
  <c r="G155" i="1"/>
  <c r="O165" i="1"/>
  <c r="L165" i="1"/>
  <c r="K176" i="1"/>
  <c r="K185" i="1"/>
  <c r="D140" i="1"/>
  <c r="D151" i="1"/>
  <c r="E140" i="1"/>
  <c r="E151" i="1"/>
  <c r="F140" i="1"/>
  <c r="F151" i="1"/>
  <c r="G140" i="1"/>
  <c r="G151" i="1"/>
  <c r="O161" i="1"/>
  <c r="L161" i="1"/>
  <c r="K172" i="1"/>
  <c r="K181" i="1"/>
  <c r="D139" i="1"/>
  <c r="D150" i="1"/>
  <c r="E139" i="1"/>
  <c r="E150" i="1"/>
  <c r="F139" i="1"/>
  <c r="F150" i="1"/>
  <c r="G139" i="1"/>
  <c r="G150" i="1"/>
  <c r="O160" i="1"/>
  <c r="L160" i="1"/>
  <c r="K171" i="1"/>
  <c r="K180" i="1"/>
  <c r="D91" i="1"/>
  <c r="K78" i="1"/>
  <c r="K82" i="1"/>
  <c r="D97" i="1"/>
  <c r="K81" i="1"/>
  <c r="D96" i="1"/>
  <c r="D110" i="1"/>
  <c r="E91" i="1"/>
  <c r="L78" i="1"/>
  <c r="L82" i="1"/>
  <c r="E97" i="1"/>
  <c r="L81" i="1"/>
  <c r="E96" i="1"/>
  <c r="E110" i="1"/>
  <c r="F91" i="1"/>
  <c r="M78" i="1"/>
  <c r="M82" i="1"/>
  <c r="F97" i="1"/>
  <c r="M81" i="1"/>
  <c r="F96" i="1"/>
  <c r="F110" i="1"/>
  <c r="G91" i="1"/>
  <c r="N78" i="1"/>
  <c r="N82" i="1"/>
  <c r="G97" i="1"/>
  <c r="N89" i="1"/>
  <c r="G104" i="1"/>
  <c r="G110" i="1"/>
  <c r="N97" i="1"/>
  <c r="K83" i="1"/>
  <c r="D98" i="1"/>
  <c r="L83" i="1"/>
  <c r="E98" i="1"/>
  <c r="M83" i="1"/>
  <c r="F98" i="1"/>
  <c r="N83" i="1"/>
  <c r="G98" i="1"/>
  <c r="N98" i="1"/>
  <c r="K89" i="1"/>
  <c r="D104" i="1"/>
  <c r="D108" i="1"/>
  <c r="L89" i="1"/>
  <c r="E104" i="1"/>
  <c r="E108" i="1"/>
  <c r="M84" i="1"/>
  <c r="F99" i="1"/>
  <c r="F108" i="1"/>
  <c r="N81" i="1"/>
  <c r="G96" i="1"/>
  <c r="G108" i="1"/>
  <c r="K98" i="1"/>
  <c r="K111" i="1"/>
  <c r="Q111" i="1"/>
  <c r="K84" i="1"/>
  <c r="D99" i="1"/>
  <c r="L84" i="1"/>
  <c r="E99" i="1"/>
  <c r="N84" i="1"/>
  <c r="G99" i="1"/>
  <c r="N99" i="1"/>
  <c r="K99" i="1"/>
  <c r="K112" i="1"/>
  <c r="Q112" i="1"/>
  <c r="K85" i="1"/>
  <c r="D100" i="1"/>
  <c r="L85" i="1"/>
  <c r="E100" i="1"/>
  <c r="M85" i="1"/>
  <c r="F100" i="1"/>
  <c r="N85" i="1"/>
  <c r="G100" i="1"/>
  <c r="N100" i="1"/>
  <c r="K100" i="1"/>
  <c r="K113" i="1"/>
  <c r="Q113" i="1"/>
  <c r="K86" i="1"/>
  <c r="D101" i="1"/>
  <c r="L86" i="1"/>
  <c r="E101" i="1"/>
  <c r="M86" i="1"/>
  <c r="F101" i="1"/>
  <c r="N86" i="1"/>
  <c r="G101" i="1"/>
  <c r="N101" i="1"/>
  <c r="K101" i="1"/>
  <c r="K114" i="1"/>
  <c r="Q114" i="1"/>
  <c r="K87" i="1"/>
  <c r="D102" i="1"/>
  <c r="L87" i="1"/>
  <c r="E102" i="1"/>
  <c r="M87" i="1"/>
  <c r="F102" i="1"/>
  <c r="N87" i="1"/>
  <c r="G102" i="1"/>
  <c r="N102" i="1"/>
  <c r="K102" i="1"/>
  <c r="K115" i="1"/>
  <c r="Q115" i="1"/>
  <c r="K88" i="1"/>
  <c r="D103" i="1"/>
  <c r="L88" i="1"/>
  <c r="E103" i="1"/>
  <c r="M88" i="1"/>
  <c r="F103" i="1"/>
  <c r="N88" i="1"/>
  <c r="G103" i="1"/>
  <c r="N103" i="1"/>
  <c r="K103" i="1"/>
  <c r="K116" i="1"/>
  <c r="Q116" i="1"/>
  <c r="M89" i="1"/>
  <c r="F104" i="1"/>
  <c r="N104" i="1"/>
  <c r="K104" i="1"/>
  <c r="K117" i="1"/>
  <c r="Q117" i="1"/>
  <c r="K97" i="1"/>
  <c r="K110" i="1"/>
  <c r="Q110" i="1"/>
  <c r="N96" i="1"/>
  <c r="K96" i="1"/>
  <c r="K109" i="1"/>
  <c r="Q109" i="1"/>
</calcChain>
</file>

<file path=xl/sharedStrings.xml><?xml version="1.0" encoding="utf-8"?>
<sst xmlns="http://schemas.openxmlformats.org/spreadsheetml/2006/main" count="344" uniqueCount="149">
  <si>
    <t>tujuan:</t>
  </si>
  <si>
    <t>1)  mengetahui tingkat keminatan pendengar terhadap genre music</t>
  </si>
  <si>
    <t>2)  mengetahui tingkat kesukaan program acara radio</t>
  </si>
  <si>
    <t>manfaat:</t>
  </si>
  <si>
    <t>1)   kategori minat genre music pendengar</t>
  </si>
  <si>
    <t>2)  pengembangan program acara shg meraih pendengar sebanyak mungkin</t>
  </si>
  <si>
    <t>metode:</t>
  </si>
  <si>
    <t xml:space="preserve">  TOPSIS</t>
  </si>
  <si>
    <t xml:space="preserve">  </t>
  </si>
  <si>
    <t xml:space="preserve">tujuan 1: </t>
  </si>
  <si>
    <t>Alternatif</t>
  </si>
  <si>
    <t>A1 =</t>
  </si>
  <si>
    <t>country</t>
  </si>
  <si>
    <t>A2 =</t>
  </si>
  <si>
    <t>Lagu daerah</t>
  </si>
  <si>
    <t>A3 =</t>
  </si>
  <si>
    <t>A4 =</t>
  </si>
  <si>
    <t>A5 =</t>
  </si>
  <si>
    <t>A6 =</t>
  </si>
  <si>
    <t>A7 =</t>
  </si>
  <si>
    <t>Rohani</t>
  </si>
  <si>
    <t>Rock</t>
  </si>
  <si>
    <t>Instrumen</t>
  </si>
  <si>
    <t>Reggae</t>
  </si>
  <si>
    <t>Dangdut</t>
  </si>
  <si>
    <t>A8 =</t>
  </si>
  <si>
    <t xml:space="preserve">A9 = </t>
  </si>
  <si>
    <t>Pop</t>
  </si>
  <si>
    <t>Kriteria</t>
  </si>
  <si>
    <t>K1 =</t>
  </si>
  <si>
    <t>K2 =</t>
  </si>
  <si>
    <t>K3 =</t>
  </si>
  <si>
    <t>K4</t>
  </si>
  <si>
    <t>K4 =</t>
  </si>
  <si>
    <t>Usia</t>
  </si>
  <si>
    <t>Jenis Kelamin</t>
  </si>
  <si>
    <t>Waktu mendengar</t>
  </si>
  <si>
    <t>Pekerjaan</t>
  </si>
  <si>
    <t>ket:</t>
  </si>
  <si>
    <t>jenis kelamin dan pekerjaan itu dari video tutorial</t>
  </si>
  <si>
    <t>kriteria dan bobot</t>
  </si>
  <si>
    <t>kode</t>
  </si>
  <si>
    <t>Nama</t>
  </si>
  <si>
    <t>Bobot (%)</t>
  </si>
  <si>
    <t>Tipe</t>
  </si>
  <si>
    <t>K1</t>
  </si>
  <si>
    <t>K2</t>
  </si>
  <si>
    <t>K3</t>
  </si>
  <si>
    <t>max/min</t>
  </si>
  <si>
    <t>menentukan bobot masing2 kriteria</t>
  </si>
  <si>
    <t>Bobot</t>
  </si>
  <si>
    <t>Kepentingan</t>
  </si>
  <si>
    <t>Tidak penting</t>
  </si>
  <si>
    <t>Kurang penting</t>
  </si>
  <si>
    <t>Penting</t>
  </si>
  <si>
    <t>Cukup Penting</t>
  </si>
  <si>
    <t>Sangat Penting</t>
  </si>
  <si>
    <t>Matriks Perbandingan Alternatif dan Kriteria</t>
  </si>
  <si>
    <t>Kriteria Usia</t>
  </si>
  <si>
    <t>usia dan waktu mendengar merupakan kriteria utama</t>
  </si>
  <si>
    <t>tdk potensial</t>
  </si>
  <si>
    <t>krg potensial</t>
  </si>
  <si>
    <t>cukup potensial</t>
  </si>
  <si>
    <t>potensial</t>
  </si>
  <si>
    <t>sangat potensial</t>
  </si>
  <si>
    <t>Kriteria Waktu mendengar</t>
  </si>
  <si>
    <t>tdk suka</t>
  </si>
  <si>
    <t>sgt tidak suka</t>
  </si>
  <si>
    <t>jarang</t>
  </si>
  <si>
    <t>suka</t>
  </si>
  <si>
    <t>sangat suka</t>
  </si>
  <si>
    <t>Wkt dgr</t>
  </si>
  <si>
    <t>jns Klamin</t>
  </si>
  <si>
    <t>Wkt Dengar</t>
  </si>
  <si>
    <t>Jns Kelamin</t>
  </si>
  <si>
    <t>R n B</t>
  </si>
  <si>
    <t>15 mnt</t>
  </si>
  <si>
    <t>30 mnt</t>
  </si>
  <si>
    <t>60 mnt</t>
  </si>
  <si>
    <t>90 mnt</t>
  </si>
  <si>
    <t>0 mnt</t>
  </si>
  <si>
    <t>tujuan 2</t>
  </si>
  <si>
    <t>A1</t>
  </si>
  <si>
    <t>A2</t>
  </si>
  <si>
    <t>A3</t>
  </si>
  <si>
    <t>A4</t>
  </si>
  <si>
    <t>A5</t>
  </si>
  <si>
    <t>A6</t>
  </si>
  <si>
    <t>Mimbar UKIM</t>
  </si>
  <si>
    <t>Bagi-bagi salam</t>
  </si>
  <si>
    <t>Bincang Kesehatan</t>
  </si>
  <si>
    <t>UKIM dalam berita</t>
  </si>
  <si>
    <t>Bacarita</t>
  </si>
  <si>
    <t>UKIM ekstra</t>
  </si>
  <si>
    <t>isi konten</t>
  </si>
  <si>
    <t>penyiar</t>
  </si>
  <si>
    <t>MD</t>
  </si>
  <si>
    <t>Interaksi dgn pendengar</t>
  </si>
  <si>
    <t>kriteria Isi konten</t>
  </si>
  <si>
    <t>tdk penting</t>
  </si>
  <si>
    <t>Krg penting</t>
  </si>
  <si>
    <t>Ckup penting</t>
  </si>
  <si>
    <t>Sgt penting</t>
  </si>
  <si>
    <t>Kriteria Penyiar</t>
  </si>
  <si>
    <t>tdk menarik</t>
  </si>
  <si>
    <t>krg menarik</t>
  </si>
  <si>
    <t>ckup menarik</t>
  </si>
  <si>
    <t>menarik</t>
  </si>
  <si>
    <t>sgt menarik</t>
  </si>
  <si>
    <t>Kriteria MD</t>
  </si>
  <si>
    <t>tidak bagus</t>
  </si>
  <si>
    <t>krg bagus</t>
  </si>
  <si>
    <t>cukup bagus</t>
  </si>
  <si>
    <t>bagus</t>
  </si>
  <si>
    <t>sangat bagus</t>
  </si>
  <si>
    <t>Kriteria Interaksi</t>
  </si>
  <si>
    <t>tidak interaktif</t>
  </si>
  <si>
    <t>krg interaktif</t>
  </si>
  <si>
    <t>ckup interaktif</t>
  </si>
  <si>
    <t>interaktif</t>
  </si>
  <si>
    <t>sangat interaktif</t>
  </si>
  <si>
    <t>Bagi2 Salam</t>
  </si>
  <si>
    <t>Bincang kshatan</t>
  </si>
  <si>
    <t>UKM dlm brita</t>
  </si>
  <si>
    <t>HASIL</t>
  </si>
  <si>
    <t>tujuan 1:</t>
  </si>
  <si>
    <t>pembagi</t>
  </si>
  <si>
    <t>Data Normalisasi</t>
  </si>
  <si>
    <t>normalisasi berbobot</t>
  </si>
  <si>
    <t>mencari Max dan Min dari normalisasi berbobot</t>
  </si>
  <si>
    <t>Max</t>
  </si>
  <si>
    <t>Min</t>
  </si>
  <si>
    <t>mencari D+  dan  D -</t>
  </si>
  <si>
    <t>D+</t>
  </si>
  <si>
    <t>D-</t>
  </si>
  <si>
    <t>V</t>
  </si>
  <si>
    <t>mencari Preferensi (V)</t>
  </si>
  <si>
    <t>Hasil</t>
  </si>
  <si>
    <t>Ranking</t>
  </si>
  <si>
    <t>Tujuan 2:</t>
  </si>
  <si>
    <t>isi</t>
  </si>
  <si>
    <t>interaksi</t>
  </si>
  <si>
    <t>Isi</t>
  </si>
  <si>
    <t>Penyiar</t>
  </si>
  <si>
    <t>Interaksi</t>
  </si>
  <si>
    <t>Bcg Ksehatan</t>
  </si>
  <si>
    <t>UKIM dlm brita</t>
  </si>
  <si>
    <t>BBS</t>
  </si>
  <si>
    <t>Bcg ksehatan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</si>
</sst>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0" fontId="0" fillId="2" borderId="1" xfId="0" applyFill="1" applyBorder="1"/>
    <xf numFmtId="0" fontId="0" fillId="4" borderId="4" xfId="0" applyFill="1" applyBorder="1"/>
    <xf numFmtId="0" fontId="0" fillId="4" borderId="1" xfId="0" applyFill="1" applyBorder="1"/>
    <xf numFmtId="4" fontId="0" fillId="0" borderId="0" xfId="0" applyNumberFormat="1"/>
    <xf numFmtId="1" fontId="0" fillId="0" borderId="0" xfId="0" applyNumberFormat="1"/>
    <xf numFmtId="164" fontId="0" fillId="0" borderId="1" xfId="0" applyNumberFormat="1" applyBorder="1" applyAlignment="1"/>
    <xf numFmtId="164" fontId="0" fillId="0" borderId="1" xfId="0" applyNumberFormat="1" applyBorder="1" applyAlignment="1">
      <alignment horizontal="center"/>
    </xf>
    <xf numFmtId="0" fontId="0" fillId="5" borderId="0" xfId="0" applyFill="1" applyBorder="1"/>
    <xf numFmtId="164" fontId="0" fillId="0" borderId="0" xfId="0" applyNumberFormat="1"/>
    <xf numFmtId="164" fontId="0" fillId="0" borderId="1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17</xdr:row>
      <xdr:rowOff>76200</xdr:rowOff>
    </xdr:from>
    <xdr:to>
      <xdr:col>9</xdr:col>
      <xdr:colOff>523875</xdr:colOff>
      <xdr:row>20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010275" y="3314700"/>
          <a:ext cx="0" cy="676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142875</xdr:colOff>
      <xdr:row>19</xdr:row>
      <xdr:rowOff>9525</xdr:rowOff>
    </xdr:from>
    <xdr:to>
      <xdr:col>16</xdr:col>
      <xdr:colOff>190500</xdr:colOff>
      <xdr:row>25</xdr:row>
      <xdr:rowOff>133350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9058275" y="3629025"/>
          <a:ext cx="1685925" cy="1266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314325</xdr:colOff>
      <xdr:row>110</xdr:row>
      <xdr:rowOff>133350</xdr:rowOff>
    </xdr:from>
    <xdr:to>
      <xdr:col>13</xdr:col>
      <xdr:colOff>133350</xdr:colOff>
      <xdr:row>111</xdr:row>
      <xdr:rowOff>76200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01025" y="21088350"/>
          <a:ext cx="5619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85"/>
  <sheetViews>
    <sheetView tabSelected="1" topLeftCell="E160" workbookViewId="0">
      <selection activeCell="P173" sqref="P173"/>
    </sheetView>
  </sheetViews>
  <sheetFormatPr defaultRowHeight="15" x14ac:dyDescent="0.25"/>
  <cols>
    <col min="2" max="2" width="7.5703125" customWidth="1"/>
    <col min="3" max="3" width="13.85546875" customWidth="1"/>
    <col min="4" max="4" width="7" customWidth="1"/>
    <col min="5" max="6" width="11" customWidth="1"/>
    <col min="7" max="7" width="10.5703125" customWidth="1"/>
    <col min="10" max="10" width="14.7109375" customWidth="1"/>
    <col min="11" max="11" width="9.140625" customWidth="1"/>
    <col min="12" max="12" width="11.85546875" customWidth="1"/>
    <col min="13" max="13" width="11.140625" customWidth="1"/>
    <col min="14" max="14" width="10.5703125" customWidth="1"/>
    <col min="15" max="15" width="6.5703125" customWidth="1"/>
    <col min="16" max="16" width="18" customWidth="1"/>
    <col min="17" max="17" width="9.42578125" customWidth="1"/>
    <col min="18" max="18" width="7.85546875" customWidth="1"/>
  </cols>
  <sheetData>
    <row r="2" spans="1:21" x14ac:dyDescent="0.25">
      <c r="B2" t="s">
        <v>0</v>
      </c>
      <c r="C2" t="s">
        <v>1</v>
      </c>
    </row>
    <row r="3" spans="1:21" x14ac:dyDescent="0.25">
      <c r="C3" t="s">
        <v>2</v>
      </c>
    </row>
    <row r="5" spans="1:21" x14ac:dyDescent="0.25">
      <c r="B5" t="s">
        <v>3</v>
      </c>
      <c r="C5" t="s">
        <v>4</v>
      </c>
    </row>
    <row r="6" spans="1:21" x14ac:dyDescent="0.25">
      <c r="C6" t="s">
        <v>5</v>
      </c>
    </row>
    <row r="8" spans="1:21" x14ac:dyDescent="0.25">
      <c r="B8" t="s">
        <v>6</v>
      </c>
      <c r="C8" t="s">
        <v>7</v>
      </c>
    </row>
    <row r="9" spans="1:21" x14ac:dyDescent="0.25">
      <c r="C9" t="s">
        <v>8</v>
      </c>
    </row>
    <row r="11" spans="1:21" x14ac:dyDescent="0.25">
      <c r="A11" s="3" t="s">
        <v>9</v>
      </c>
      <c r="J11" t="s">
        <v>49</v>
      </c>
      <c r="O11" t="s">
        <v>57</v>
      </c>
    </row>
    <row r="12" spans="1:21" x14ac:dyDescent="0.25">
      <c r="J12" s="3" t="s">
        <v>50</v>
      </c>
      <c r="K12" s="4" t="s">
        <v>51</v>
      </c>
      <c r="N12">
        <v>1</v>
      </c>
      <c r="O12" t="s">
        <v>58</v>
      </c>
      <c r="Q12">
        <v>2</v>
      </c>
      <c r="R12" t="s">
        <v>65</v>
      </c>
    </row>
    <row r="13" spans="1:21" x14ac:dyDescent="0.25">
      <c r="A13" t="s">
        <v>10</v>
      </c>
      <c r="D13" t="s">
        <v>28</v>
      </c>
      <c r="J13" s="1">
        <v>1</v>
      </c>
      <c r="K13" s="2" t="s">
        <v>52</v>
      </c>
      <c r="O13" t="s">
        <v>50</v>
      </c>
      <c r="P13" t="s">
        <v>51</v>
      </c>
      <c r="R13" t="s">
        <v>50</v>
      </c>
      <c r="S13" t="s">
        <v>51</v>
      </c>
    </row>
    <row r="14" spans="1:21" x14ac:dyDescent="0.25">
      <c r="A14" t="s">
        <v>11</v>
      </c>
      <c r="B14" t="s">
        <v>12</v>
      </c>
      <c r="D14" t="s">
        <v>29</v>
      </c>
      <c r="E14" t="s">
        <v>34</v>
      </c>
      <c r="J14" s="1">
        <v>2</v>
      </c>
      <c r="K14" s="2" t="s">
        <v>53</v>
      </c>
      <c r="O14" s="1">
        <v>1</v>
      </c>
      <c r="P14" t="s">
        <v>60</v>
      </c>
      <c r="R14" s="1">
        <v>1</v>
      </c>
      <c r="S14" t="s">
        <v>67</v>
      </c>
      <c r="U14" t="s">
        <v>80</v>
      </c>
    </row>
    <row r="15" spans="1:21" x14ac:dyDescent="0.25">
      <c r="A15" t="s">
        <v>13</v>
      </c>
      <c r="B15" t="s">
        <v>14</v>
      </c>
      <c r="D15" t="s">
        <v>30</v>
      </c>
      <c r="E15" t="s">
        <v>36</v>
      </c>
      <c r="J15" s="1">
        <v>3</v>
      </c>
      <c r="K15" s="2" t="s">
        <v>55</v>
      </c>
      <c r="O15" s="1">
        <v>2</v>
      </c>
      <c r="P15" t="s">
        <v>61</v>
      </c>
      <c r="R15" s="1">
        <v>2</v>
      </c>
      <c r="S15" t="s">
        <v>66</v>
      </c>
      <c r="U15" t="s">
        <v>76</v>
      </c>
    </row>
    <row r="16" spans="1:21" x14ac:dyDescent="0.25">
      <c r="A16" t="s">
        <v>15</v>
      </c>
      <c r="B16" t="s">
        <v>20</v>
      </c>
      <c r="D16" t="s">
        <v>31</v>
      </c>
      <c r="E16" t="s">
        <v>35</v>
      </c>
      <c r="J16" s="1">
        <v>4</v>
      </c>
      <c r="K16" s="2" t="s">
        <v>54</v>
      </c>
      <c r="O16" s="1">
        <v>3</v>
      </c>
      <c r="P16" t="s">
        <v>62</v>
      </c>
      <c r="R16" s="1">
        <v>3</v>
      </c>
      <c r="S16" t="s">
        <v>68</v>
      </c>
      <c r="U16" t="s">
        <v>77</v>
      </c>
    </row>
    <row r="17" spans="1:21" x14ac:dyDescent="0.25">
      <c r="A17" t="s">
        <v>16</v>
      </c>
      <c r="B17" t="s">
        <v>21</v>
      </c>
      <c r="D17" t="s">
        <v>33</v>
      </c>
      <c r="E17" t="s">
        <v>37</v>
      </c>
      <c r="J17" s="1">
        <v>5</v>
      </c>
      <c r="K17" s="2" t="s">
        <v>56</v>
      </c>
      <c r="O17" s="1">
        <v>4</v>
      </c>
      <c r="P17" t="s">
        <v>63</v>
      </c>
      <c r="R17" s="1">
        <v>4</v>
      </c>
      <c r="S17" t="s">
        <v>69</v>
      </c>
      <c r="U17" t="s">
        <v>78</v>
      </c>
    </row>
    <row r="18" spans="1:21" x14ac:dyDescent="0.25">
      <c r="A18" t="s">
        <v>17</v>
      </c>
      <c r="B18" t="s">
        <v>22</v>
      </c>
      <c r="O18" s="1">
        <v>5</v>
      </c>
      <c r="P18" t="s">
        <v>64</v>
      </c>
      <c r="R18" s="1">
        <v>5</v>
      </c>
      <c r="S18" t="s">
        <v>70</v>
      </c>
      <c r="U18" t="s">
        <v>79</v>
      </c>
    </row>
    <row r="19" spans="1:21" x14ac:dyDescent="0.25">
      <c r="A19" t="s">
        <v>18</v>
      </c>
      <c r="B19" t="s">
        <v>23</v>
      </c>
      <c r="J19" t="s">
        <v>59</v>
      </c>
    </row>
    <row r="20" spans="1:21" x14ac:dyDescent="0.25">
      <c r="A20" t="s">
        <v>19</v>
      </c>
      <c r="B20" t="s">
        <v>24</v>
      </c>
      <c r="D20" t="s">
        <v>38</v>
      </c>
    </row>
    <row r="21" spans="1:21" x14ac:dyDescent="0.25">
      <c r="A21" t="s">
        <v>25</v>
      </c>
      <c r="B21" t="s">
        <v>23</v>
      </c>
      <c r="D21" t="s">
        <v>39</v>
      </c>
    </row>
    <row r="22" spans="1:21" x14ac:dyDescent="0.25">
      <c r="A22" t="s">
        <v>26</v>
      </c>
      <c r="B22" t="s">
        <v>27</v>
      </c>
    </row>
    <row r="23" spans="1:21" x14ac:dyDescent="0.25">
      <c r="I23" s="37">
        <v>1</v>
      </c>
      <c r="J23" s="9"/>
      <c r="K23" s="9" t="s">
        <v>34</v>
      </c>
      <c r="L23" s="9" t="s">
        <v>73</v>
      </c>
      <c r="M23" s="9" t="s">
        <v>74</v>
      </c>
      <c r="N23" s="9" t="s">
        <v>37</v>
      </c>
    </row>
    <row r="24" spans="1:21" x14ac:dyDescent="0.25">
      <c r="H24" s="5"/>
      <c r="I24" s="39"/>
      <c r="J24" s="9" t="s">
        <v>50</v>
      </c>
      <c r="K24" s="10">
        <v>4</v>
      </c>
      <c r="L24" s="10">
        <v>5</v>
      </c>
      <c r="M24" s="10">
        <v>2</v>
      </c>
      <c r="N24" s="10">
        <v>2</v>
      </c>
    </row>
    <row r="25" spans="1:21" x14ac:dyDescent="0.25">
      <c r="A25" s="6" t="s">
        <v>40</v>
      </c>
      <c r="B25" s="6"/>
      <c r="C25" s="6"/>
      <c r="D25" s="6"/>
      <c r="H25" s="5"/>
      <c r="I25" s="5"/>
      <c r="K25" s="1"/>
      <c r="L25" s="1"/>
      <c r="M25" s="1"/>
      <c r="N25" s="1"/>
    </row>
    <row r="26" spans="1:21" x14ac:dyDescent="0.25">
      <c r="A26" s="7" t="s">
        <v>41</v>
      </c>
      <c r="B26" s="7" t="s">
        <v>42</v>
      </c>
      <c r="C26" s="7" t="s">
        <v>43</v>
      </c>
      <c r="D26" s="7" t="s">
        <v>44</v>
      </c>
      <c r="I26" s="37">
        <v>2</v>
      </c>
      <c r="J26" s="11"/>
      <c r="K26" s="9" t="s">
        <v>34</v>
      </c>
      <c r="L26" s="9" t="s">
        <v>73</v>
      </c>
      <c r="M26" s="9" t="s">
        <v>74</v>
      </c>
      <c r="N26" s="9" t="s">
        <v>37</v>
      </c>
    </row>
    <row r="27" spans="1:21" x14ac:dyDescent="0.25">
      <c r="A27" s="7" t="s">
        <v>45</v>
      </c>
      <c r="B27" s="7" t="s">
        <v>34</v>
      </c>
      <c r="C27" s="7">
        <v>30</v>
      </c>
      <c r="D27" s="7" t="s">
        <v>48</v>
      </c>
      <c r="I27" s="38"/>
      <c r="J27" s="9" t="s">
        <v>12</v>
      </c>
      <c r="K27" s="10">
        <v>1</v>
      </c>
      <c r="L27" s="10">
        <v>1</v>
      </c>
      <c r="M27" s="12">
        <v>1</v>
      </c>
      <c r="N27" s="12">
        <v>2</v>
      </c>
    </row>
    <row r="28" spans="1:21" x14ac:dyDescent="0.25">
      <c r="A28" s="7" t="s">
        <v>46</v>
      </c>
      <c r="B28" s="7" t="s">
        <v>71</v>
      </c>
      <c r="C28" s="7">
        <v>40</v>
      </c>
      <c r="D28" s="7" t="s">
        <v>48</v>
      </c>
      <c r="I28" s="38"/>
      <c r="J28" s="9" t="s">
        <v>14</v>
      </c>
      <c r="K28" s="9">
        <v>4</v>
      </c>
      <c r="L28" s="9">
        <v>4</v>
      </c>
      <c r="M28" s="12">
        <v>1</v>
      </c>
      <c r="N28" s="12">
        <v>2</v>
      </c>
    </row>
    <row r="29" spans="1:21" x14ac:dyDescent="0.25">
      <c r="A29" s="7" t="s">
        <v>47</v>
      </c>
      <c r="B29" s="7" t="s">
        <v>72</v>
      </c>
      <c r="C29" s="7">
        <v>15</v>
      </c>
      <c r="D29" s="7" t="s">
        <v>48</v>
      </c>
      <c r="I29" s="38"/>
      <c r="J29" s="9" t="s">
        <v>20</v>
      </c>
      <c r="K29" s="9">
        <v>3</v>
      </c>
      <c r="L29" s="9">
        <v>3</v>
      </c>
      <c r="M29" s="12">
        <v>3</v>
      </c>
      <c r="N29" s="12">
        <v>2</v>
      </c>
    </row>
    <row r="30" spans="1:21" x14ac:dyDescent="0.25">
      <c r="A30" s="7" t="s">
        <v>32</v>
      </c>
      <c r="B30" s="7" t="s">
        <v>37</v>
      </c>
      <c r="C30" s="7">
        <v>15</v>
      </c>
      <c r="D30" s="7" t="s">
        <v>48</v>
      </c>
      <c r="I30" s="38"/>
      <c r="J30" s="9" t="s">
        <v>21</v>
      </c>
      <c r="K30" s="9">
        <v>2</v>
      </c>
      <c r="L30" s="9">
        <v>3</v>
      </c>
      <c r="M30" s="12">
        <v>4</v>
      </c>
      <c r="N30" s="12">
        <v>2</v>
      </c>
    </row>
    <row r="31" spans="1:21" x14ac:dyDescent="0.25">
      <c r="A31" s="1"/>
      <c r="B31" s="1"/>
      <c r="C31" s="1"/>
      <c r="D31" s="1"/>
      <c r="I31" s="38"/>
      <c r="J31" s="9" t="s">
        <v>22</v>
      </c>
      <c r="K31" s="9">
        <v>2</v>
      </c>
      <c r="L31" s="9">
        <v>1</v>
      </c>
      <c r="M31" s="12">
        <v>1</v>
      </c>
      <c r="N31" s="12">
        <v>2</v>
      </c>
    </row>
    <row r="32" spans="1:21" x14ac:dyDescent="0.25">
      <c r="I32" s="38"/>
      <c r="J32" s="9" t="s">
        <v>23</v>
      </c>
      <c r="K32" s="9">
        <v>2</v>
      </c>
      <c r="L32" s="9">
        <v>3</v>
      </c>
      <c r="M32" s="12">
        <v>3</v>
      </c>
      <c r="N32" s="12">
        <v>2</v>
      </c>
    </row>
    <row r="33" spans="1:14" x14ac:dyDescent="0.25">
      <c r="I33" s="38"/>
      <c r="J33" s="9" t="s">
        <v>24</v>
      </c>
      <c r="K33" s="9">
        <v>3</v>
      </c>
      <c r="L33" s="9">
        <v>3</v>
      </c>
      <c r="M33" s="12">
        <v>2</v>
      </c>
      <c r="N33" s="12">
        <v>2</v>
      </c>
    </row>
    <row r="34" spans="1:14" x14ac:dyDescent="0.25">
      <c r="I34" s="38"/>
      <c r="J34" s="9" t="s">
        <v>75</v>
      </c>
      <c r="K34" s="9">
        <v>4</v>
      </c>
      <c r="L34" s="9">
        <v>3</v>
      </c>
      <c r="M34" s="12">
        <v>3</v>
      </c>
      <c r="N34" s="12">
        <v>2</v>
      </c>
    </row>
    <row r="35" spans="1:14" x14ac:dyDescent="0.25">
      <c r="I35" s="39"/>
      <c r="J35" s="9" t="s">
        <v>27</v>
      </c>
      <c r="K35" s="9">
        <v>5</v>
      </c>
      <c r="L35" s="9">
        <v>5</v>
      </c>
      <c r="M35" s="12">
        <v>3</v>
      </c>
      <c r="N35" s="12">
        <v>2</v>
      </c>
    </row>
    <row r="39" spans="1:14" x14ac:dyDescent="0.25">
      <c r="A39" s="3" t="s">
        <v>81</v>
      </c>
    </row>
    <row r="41" spans="1:14" x14ac:dyDescent="0.25">
      <c r="A41" t="s">
        <v>10</v>
      </c>
      <c r="E41" t="s">
        <v>28</v>
      </c>
      <c r="I41" t="s">
        <v>49</v>
      </c>
    </row>
    <row r="42" spans="1:14" x14ac:dyDescent="0.25">
      <c r="A42" t="s">
        <v>82</v>
      </c>
      <c r="B42" t="s">
        <v>88</v>
      </c>
      <c r="E42" t="s">
        <v>45</v>
      </c>
      <c r="F42" t="s">
        <v>94</v>
      </c>
      <c r="I42" s="3" t="s">
        <v>50</v>
      </c>
      <c r="J42" s="4" t="s">
        <v>51</v>
      </c>
    </row>
    <row r="43" spans="1:14" x14ac:dyDescent="0.25">
      <c r="A43" t="s">
        <v>83</v>
      </c>
      <c r="B43" t="s">
        <v>89</v>
      </c>
      <c r="E43" t="s">
        <v>46</v>
      </c>
      <c r="F43" t="s">
        <v>95</v>
      </c>
      <c r="I43" s="1">
        <v>1</v>
      </c>
      <c r="J43" s="2" t="s">
        <v>52</v>
      </c>
    </row>
    <row r="44" spans="1:14" x14ac:dyDescent="0.25">
      <c r="A44" t="s">
        <v>84</v>
      </c>
      <c r="B44" t="s">
        <v>90</v>
      </c>
      <c r="E44" t="s">
        <v>47</v>
      </c>
      <c r="F44" t="s">
        <v>96</v>
      </c>
      <c r="I44" s="1">
        <v>2</v>
      </c>
      <c r="J44" s="2" t="s">
        <v>53</v>
      </c>
    </row>
    <row r="45" spans="1:14" x14ac:dyDescent="0.25">
      <c r="A45" t="s">
        <v>85</v>
      </c>
      <c r="B45" t="s">
        <v>91</v>
      </c>
      <c r="E45" t="s">
        <v>32</v>
      </c>
      <c r="F45" t="s">
        <v>97</v>
      </c>
      <c r="I45" s="1">
        <v>3</v>
      </c>
      <c r="J45" s="2" t="s">
        <v>55</v>
      </c>
    </row>
    <row r="46" spans="1:14" x14ac:dyDescent="0.25">
      <c r="A46" t="s">
        <v>86</v>
      </c>
      <c r="B46" t="s">
        <v>92</v>
      </c>
      <c r="I46" s="1">
        <v>4</v>
      </c>
      <c r="J46" s="2" t="s">
        <v>54</v>
      </c>
    </row>
    <row r="47" spans="1:14" x14ac:dyDescent="0.25">
      <c r="A47" t="s">
        <v>87</v>
      </c>
      <c r="B47" t="s">
        <v>93</v>
      </c>
      <c r="I47" s="1">
        <v>5</v>
      </c>
      <c r="J47" s="2" t="s">
        <v>56</v>
      </c>
    </row>
    <row r="49" spans="9:18" x14ac:dyDescent="0.25">
      <c r="I49" s="37">
        <v>1</v>
      </c>
      <c r="J49" s="9"/>
      <c r="K49" s="9" t="s">
        <v>140</v>
      </c>
      <c r="L49" s="9" t="s">
        <v>95</v>
      </c>
      <c r="M49" s="9" t="s">
        <v>96</v>
      </c>
      <c r="N49" s="9" t="s">
        <v>141</v>
      </c>
    </row>
    <row r="50" spans="9:18" x14ac:dyDescent="0.25">
      <c r="I50" s="39"/>
      <c r="J50" s="9" t="s">
        <v>50</v>
      </c>
      <c r="K50" s="10">
        <v>5</v>
      </c>
      <c r="L50" s="10">
        <v>4</v>
      </c>
      <c r="M50" s="10">
        <v>3</v>
      </c>
      <c r="N50" s="10">
        <v>4</v>
      </c>
    </row>
    <row r="54" spans="9:18" x14ac:dyDescent="0.25">
      <c r="I54" t="s">
        <v>57</v>
      </c>
    </row>
    <row r="56" spans="9:18" x14ac:dyDescent="0.25">
      <c r="I56" t="s">
        <v>98</v>
      </c>
      <c r="L56" t="s">
        <v>103</v>
      </c>
      <c r="O56" t="s">
        <v>109</v>
      </c>
      <c r="Q56" t="s">
        <v>115</v>
      </c>
    </row>
    <row r="57" spans="9:18" x14ac:dyDescent="0.25">
      <c r="I57" t="s">
        <v>50</v>
      </c>
      <c r="J57" t="s">
        <v>51</v>
      </c>
      <c r="L57" t="s">
        <v>50</v>
      </c>
      <c r="M57" t="s">
        <v>51</v>
      </c>
      <c r="O57" t="s">
        <v>50</v>
      </c>
      <c r="P57" t="s">
        <v>51</v>
      </c>
      <c r="Q57" t="s">
        <v>50</v>
      </c>
      <c r="R57" t="s">
        <v>51</v>
      </c>
    </row>
    <row r="58" spans="9:18" x14ac:dyDescent="0.25">
      <c r="I58" s="1">
        <v>1</v>
      </c>
      <c r="J58" t="s">
        <v>99</v>
      </c>
      <c r="L58" s="1">
        <v>1</v>
      </c>
      <c r="M58" t="s">
        <v>104</v>
      </c>
      <c r="O58" s="8">
        <v>1</v>
      </c>
      <c r="P58" t="s">
        <v>110</v>
      </c>
      <c r="Q58" s="8">
        <v>1</v>
      </c>
      <c r="R58" t="s">
        <v>116</v>
      </c>
    </row>
    <row r="59" spans="9:18" x14ac:dyDescent="0.25">
      <c r="I59" s="1">
        <v>2</v>
      </c>
      <c r="J59" t="s">
        <v>100</v>
      </c>
      <c r="L59" s="1">
        <v>2</v>
      </c>
      <c r="M59" t="s">
        <v>105</v>
      </c>
      <c r="O59" s="8">
        <v>2</v>
      </c>
      <c r="P59" t="s">
        <v>111</v>
      </c>
      <c r="Q59" s="8">
        <v>2</v>
      </c>
      <c r="R59" t="s">
        <v>117</v>
      </c>
    </row>
    <row r="60" spans="9:18" x14ac:dyDescent="0.25">
      <c r="I60" s="1">
        <v>3</v>
      </c>
      <c r="J60" t="s">
        <v>101</v>
      </c>
      <c r="L60" s="1">
        <v>3</v>
      </c>
      <c r="M60" t="s">
        <v>106</v>
      </c>
      <c r="O60" s="8">
        <v>3</v>
      </c>
      <c r="P60" t="s">
        <v>112</v>
      </c>
      <c r="Q60" s="8">
        <v>3</v>
      </c>
      <c r="R60" t="s">
        <v>118</v>
      </c>
    </row>
    <row r="61" spans="9:18" x14ac:dyDescent="0.25">
      <c r="I61" s="1">
        <v>4</v>
      </c>
      <c r="J61" t="s">
        <v>54</v>
      </c>
      <c r="L61" s="1">
        <v>4</v>
      </c>
      <c r="M61" t="s">
        <v>107</v>
      </c>
      <c r="O61" s="8">
        <v>4</v>
      </c>
      <c r="P61" t="s">
        <v>113</v>
      </c>
      <c r="Q61" s="8">
        <v>4</v>
      </c>
      <c r="R61" t="s">
        <v>119</v>
      </c>
    </row>
    <row r="62" spans="9:18" x14ac:dyDescent="0.25">
      <c r="I62" s="1">
        <v>5</v>
      </c>
      <c r="J62" t="s">
        <v>102</v>
      </c>
      <c r="L62" s="1">
        <v>5</v>
      </c>
      <c r="M62" t="s">
        <v>108</v>
      </c>
      <c r="O62" s="8">
        <v>5</v>
      </c>
      <c r="P62" t="s">
        <v>114</v>
      </c>
      <c r="Q62" s="8">
        <v>5</v>
      </c>
      <c r="R62" t="s">
        <v>120</v>
      </c>
    </row>
    <row r="65" spans="1:14" x14ac:dyDescent="0.25">
      <c r="I65" s="37">
        <v>2</v>
      </c>
      <c r="J65" s="11"/>
      <c r="K65" s="12" t="s">
        <v>142</v>
      </c>
      <c r="L65" s="12" t="s">
        <v>143</v>
      </c>
      <c r="M65" s="12" t="s">
        <v>96</v>
      </c>
      <c r="N65" s="12" t="s">
        <v>141</v>
      </c>
    </row>
    <row r="66" spans="1:14" x14ac:dyDescent="0.25">
      <c r="I66" s="38"/>
      <c r="J66" s="9" t="s">
        <v>88</v>
      </c>
      <c r="K66" s="10">
        <v>5</v>
      </c>
      <c r="L66" s="10">
        <v>4</v>
      </c>
      <c r="M66" s="12">
        <v>3</v>
      </c>
      <c r="N66" s="12">
        <v>2</v>
      </c>
    </row>
    <row r="67" spans="1:14" x14ac:dyDescent="0.25">
      <c r="I67" s="38"/>
      <c r="J67" s="9" t="s">
        <v>121</v>
      </c>
      <c r="K67" s="9">
        <v>4</v>
      </c>
      <c r="L67" s="9">
        <v>4</v>
      </c>
      <c r="M67" s="12">
        <v>5</v>
      </c>
      <c r="N67" s="12">
        <v>5</v>
      </c>
    </row>
    <row r="68" spans="1:14" x14ac:dyDescent="0.25">
      <c r="I68" s="38"/>
      <c r="J68" s="9" t="s">
        <v>122</v>
      </c>
      <c r="K68" s="9">
        <v>5</v>
      </c>
      <c r="L68" s="9">
        <v>5</v>
      </c>
      <c r="M68" s="12">
        <v>3</v>
      </c>
      <c r="N68" s="12">
        <v>5</v>
      </c>
    </row>
    <row r="69" spans="1:14" x14ac:dyDescent="0.25">
      <c r="I69" s="38"/>
      <c r="J69" s="9" t="s">
        <v>123</v>
      </c>
      <c r="K69" s="9">
        <v>5</v>
      </c>
      <c r="L69" s="9">
        <v>5</v>
      </c>
      <c r="M69" s="12">
        <v>3</v>
      </c>
      <c r="N69" s="12">
        <v>4</v>
      </c>
    </row>
    <row r="70" spans="1:14" x14ac:dyDescent="0.25">
      <c r="I70" s="38"/>
      <c r="J70" s="9" t="s">
        <v>92</v>
      </c>
      <c r="K70" s="9">
        <v>3</v>
      </c>
      <c r="L70" s="9">
        <v>4</v>
      </c>
      <c r="M70" s="12">
        <v>3</v>
      </c>
      <c r="N70" s="12">
        <v>5</v>
      </c>
    </row>
    <row r="71" spans="1:14" x14ac:dyDescent="0.25">
      <c r="I71" s="39"/>
      <c r="J71" s="13" t="s">
        <v>93</v>
      </c>
      <c r="K71" s="9">
        <v>3</v>
      </c>
      <c r="L71" s="9">
        <v>3</v>
      </c>
      <c r="M71" s="12">
        <v>3</v>
      </c>
      <c r="N71" s="12">
        <v>3</v>
      </c>
    </row>
    <row r="73" spans="1:14" x14ac:dyDescent="0.25">
      <c r="A73" t="s">
        <v>124</v>
      </c>
    </row>
    <row r="75" spans="1:14" x14ac:dyDescent="0.25">
      <c r="A75" t="s">
        <v>125</v>
      </c>
    </row>
    <row r="76" spans="1:14" x14ac:dyDescent="0.25">
      <c r="B76" s="37">
        <v>1</v>
      </c>
      <c r="C76" s="9"/>
      <c r="D76" s="9" t="s">
        <v>34</v>
      </c>
      <c r="E76" s="9" t="s">
        <v>73</v>
      </c>
      <c r="F76" s="9" t="s">
        <v>74</v>
      </c>
      <c r="G76" s="9" t="s">
        <v>37</v>
      </c>
    </row>
    <row r="77" spans="1:14" x14ac:dyDescent="0.25">
      <c r="B77" s="39"/>
      <c r="C77" s="9" t="s">
        <v>50</v>
      </c>
      <c r="D77" s="10">
        <v>4</v>
      </c>
      <c r="E77" s="10">
        <v>5</v>
      </c>
      <c r="F77" s="10">
        <v>2</v>
      </c>
      <c r="G77" s="10">
        <v>2</v>
      </c>
      <c r="I77" t="s">
        <v>127</v>
      </c>
    </row>
    <row r="78" spans="1:14" x14ac:dyDescent="0.25">
      <c r="I78" s="37">
        <v>3</v>
      </c>
      <c r="J78" s="9" t="s">
        <v>126</v>
      </c>
      <c r="K78" s="16">
        <f>SQRT(D91)</f>
        <v>5.0990195135927845</v>
      </c>
      <c r="L78" s="16">
        <f>SQRT(E91)</f>
        <v>5.196152422706632</v>
      </c>
      <c r="M78" s="16">
        <f>SQRT(F91)</f>
        <v>4.5825756949558398</v>
      </c>
      <c r="N78" s="16">
        <f>SQRT(G91)</f>
        <v>4.2426406871192848</v>
      </c>
    </row>
    <row r="79" spans="1:14" x14ac:dyDescent="0.25">
      <c r="I79" s="38"/>
      <c r="J79" s="14"/>
      <c r="K79" s="15"/>
      <c r="L79" s="15"/>
      <c r="M79" s="15"/>
      <c r="N79" s="11"/>
    </row>
    <row r="80" spans="1:14" x14ac:dyDescent="0.25">
      <c r="B80" s="37">
        <v>2</v>
      </c>
      <c r="C80" s="11"/>
      <c r="D80" s="17" t="s">
        <v>34</v>
      </c>
      <c r="E80" s="17" t="s">
        <v>73</v>
      </c>
      <c r="F80" s="17" t="s">
        <v>74</v>
      </c>
      <c r="G80" s="17" t="s">
        <v>37</v>
      </c>
      <c r="I80" s="38"/>
      <c r="J80" s="11"/>
      <c r="K80" s="17" t="s">
        <v>34</v>
      </c>
      <c r="L80" s="17" t="s">
        <v>73</v>
      </c>
      <c r="M80" s="17" t="s">
        <v>74</v>
      </c>
      <c r="N80" s="17" t="s">
        <v>37</v>
      </c>
    </row>
    <row r="81" spans="2:17" x14ac:dyDescent="0.25">
      <c r="B81" s="38"/>
      <c r="C81" s="19" t="s">
        <v>12</v>
      </c>
      <c r="D81" s="10">
        <v>1</v>
      </c>
      <c r="E81" s="10">
        <v>1</v>
      </c>
      <c r="F81" s="12">
        <v>1</v>
      </c>
      <c r="G81" s="12">
        <v>2</v>
      </c>
      <c r="I81" s="38"/>
      <c r="J81" s="18" t="s">
        <v>12</v>
      </c>
      <c r="K81" s="22">
        <f>D81/K78</f>
        <v>0.19611613513818404</v>
      </c>
      <c r="L81" s="22">
        <f>E81/L78</f>
        <v>0.19245008972987526</v>
      </c>
      <c r="M81" s="23">
        <f>F81/M78</f>
        <v>0.21821789023599239</v>
      </c>
      <c r="N81" s="23">
        <f>G81/N78</f>
        <v>0.47140452079103173</v>
      </c>
      <c r="Q81" s="21"/>
    </row>
    <row r="82" spans="2:17" x14ac:dyDescent="0.25">
      <c r="B82" s="38"/>
      <c r="C82" s="19" t="s">
        <v>14</v>
      </c>
      <c r="D82" s="9">
        <v>4</v>
      </c>
      <c r="E82" s="9">
        <v>4</v>
      </c>
      <c r="F82" s="12">
        <v>1</v>
      </c>
      <c r="G82" s="12">
        <v>2</v>
      </c>
      <c r="I82" s="38"/>
      <c r="J82" s="18" t="s">
        <v>14</v>
      </c>
      <c r="K82" s="16">
        <f>D82/K78</f>
        <v>0.78446454055273618</v>
      </c>
      <c r="L82" s="16">
        <f>E82/L78</f>
        <v>0.76980035891950105</v>
      </c>
      <c r="M82" s="23">
        <f>F82/M78</f>
        <v>0.21821789023599239</v>
      </c>
      <c r="N82" s="23">
        <f>G82/N78</f>
        <v>0.47140452079103173</v>
      </c>
    </row>
    <row r="83" spans="2:17" x14ac:dyDescent="0.25">
      <c r="B83" s="38"/>
      <c r="C83" s="19" t="s">
        <v>20</v>
      </c>
      <c r="D83" s="9">
        <v>3</v>
      </c>
      <c r="E83" s="9">
        <v>3</v>
      </c>
      <c r="F83" s="12">
        <v>3</v>
      </c>
      <c r="G83" s="12">
        <v>2</v>
      </c>
      <c r="I83" s="38"/>
      <c r="J83" s="18" t="s">
        <v>20</v>
      </c>
      <c r="K83" s="16">
        <f>D83/K78</f>
        <v>0.58834840541455213</v>
      </c>
      <c r="L83" s="16">
        <f>E83/L78</f>
        <v>0.57735026918962573</v>
      </c>
      <c r="M83" s="23">
        <f>F83/M78</f>
        <v>0.6546536707079772</v>
      </c>
      <c r="N83" s="23">
        <f>G83/N78</f>
        <v>0.47140452079103173</v>
      </c>
      <c r="Q83" s="20"/>
    </row>
    <row r="84" spans="2:17" x14ac:dyDescent="0.25">
      <c r="B84" s="38"/>
      <c r="C84" s="19" t="s">
        <v>21</v>
      </c>
      <c r="D84" s="9">
        <v>2</v>
      </c>
      <c r="E84" s="9">
        <v>3</v>
      </c>
      <c r="F84" s="12">
        <v>4</v>
      </c>
      <c r="G84" s="12">
        <v>2</v>
      </c>
      <c r="I84" s="38"/>
      <c r="J84" s="18" t="s">
        <v>21</v>
      </c>
      <c r="K84" s="16">
        <f>D84/K78</f>
        <v>0.39223227027636809</v>
      </c>
      <c r="L84" s="16">
        <f>E84/L78</f>
        <v>0.57735026918962573</v>
      </c>
      <c r="M84" s="23">
        <f>F84/M78</f>
        <v>0.87287156094396956</v>
      </c>
      <c r="N84" s="23">
        <f>G84/N78</f>
        <v>0.47140452079103173</v>
      </c>
    </row>
    <row r="85" spans="2:17" x14ac:dyDescent="0.25">
      <c r="B85" s="38"/>
      <c r="C85" s="19" t="s">
        <v>22</v>
      </c>
      <c r="D85" s="9">
        <v>2</v>
      </c>
      <c r="E85" s="9">
        <v>2</v>
      </c>
      <c r="F85" s="12">
        <v>1</v>
      </c>
      <c r="G85" s="12">
        <v>2</v>
      </c>
      <c r="I85" s="38"/>
      <c r="J85" s="18" t="s">
        <v>22</v>
      </c>
      <c r="K85" s="16">
        <f>D85/K78</f>
        <v>0.39223227027636809</v>
      </c>
      <c r="L85" s="16">
        <f>E85/L78</f>
        <v>0.38490017945975052</v>
      </c>
      <c r="M85" s="23">
        <f>F85/M78</f>
        <v>0.21821789023599239</v>
      </c>
      <c r="N85" s="23">
        <f>G85/N78</f>
        <v>0.47140452079103173</v>
      </c>
    </row>
    <row r="86" spans="2:17" x14ac:dyDescent="0.25">
      <c r="B86" s="38"/>
      <c r="C86" s="19" t="s">
        <v>23</v>
      </c>
      <c r="D86" s="9">
        <v>2</v>
      </c>
      <c r="E86" s="9">
        <v>3</v>
      </c>
      <c r="F86" s="12">
        <v>3</v>
      </c>
      <c r="G86" s="12">
        <v>2</v>
      </c>
      <c r="I86" s="38"/>
      <c r="J86" s="18" t="s">
        <v>23</v>
      </c>
      <c r="K86" s="16">
        <f>D86/K78</f>
        <v>0.39223227027636809</v>
      </c>
      <c r="L86" s="16">
        <f>E86/L78</f>
        <v>0.57735026918962573</v>
      </c>
      <c r="M86" s="23">
        <f>F86/M78</f>
        <v>0.6546536707079772</v>
      </c>
      <c r="N86" s="23">
        <f>G87/N78</f>
        <v>0.47140452079103173</v>
      </c>
    </row>
    <row r="87" spans="2:17" x14ac:dyDescent="0.25">
      <c r="B87" s="38"/>
      <c r="C87" s="19" t="s">
        <v>24</v>
      </c>
      <c r="D87" s="9">
        <v>3</v>
      </c>
      <c r="E87" s="9">
        <v>3</v>
      </c>
      <c r="F87" s="12">
        <v>2</v>
      </c>
      <c r="G87" s="12">
        <v>2</v>
      </c>
      <c r="I87" s="38"/>
      <c r="J87" s="18" t="s">
        <v>24</v>
      </c>
      <c r="K87" s="16">
        <f>D87/K78</f>
        <v>0.58834840541455213</v>
      </c>
      <c r="L87" s="16">
        <f>E87/L78</f>
        <v>0.57735026918962573</v>
      </c>
      <c r="M87" s="23">
        <f>F87/M78</f>
        <v>0.43643578047198478</v>
      </c>
      <c r="N87" s="23">
        <f>G87/N78</f>
        <v>0.47140452079103173</v>
      </c>
    </row>
    <row r="88" spans="2:17" x14ac:dyDescent="0.25">
      <c r="B88" s="38"/>
      <c r="C88" s="19" t="s">
        <v>75</v>
      </c>
      <c r="D88" s="9">
        <v>4</v>
      </c>
      <c r="E88" s="9">
        <v>3</v>
      </c>
      <c r="F88" s="12">
        <v>3</v>
      </c>
      <c r="G88" s="12">
        <v>2</v>
      </c>
      <c r="I88" s="38"/>
      <c r="J88" s="18" t="s">
        <v>75</v>
      </c>
      <c r="K88" s="16">
        <f>D88/K78</f>
        <v>0.78446454055273618</v>
      </c>
      <c r="L88" s="16">
        <f>E88/L78</f>
        <v>0.57735026918962573</v>
      </c>
      <c r="M88" s="23">
        <f>F88/M78</f>
        <v>0.6546536707079772</v>
      </c>
      <c r="N88" s="23">
        <f>G88/N78</f>
        <v>0.47140452079103173</v>
      </c>
    </row>
    <row r="89" spans="2:17" x14ac:dyDescent="0.25">
      <c r="B89" s="39"/>
      <c r="C89" s="19" t="s">
        <v>27</v>
      </c>
      <c r="D89" s="9">
        <v>5</v>
      </c>
      <c r="E89" s="9">
        <v>5</v>
      </c>
      <c r="F89" s="12">
        <v>3</v>
      </c>
      <c r="G89" s="12">
        <v>2</v>
      </c>
      <c r="I89" s="39"/>
      <c r="J89" s="18" t="s">
        <v>27</v>
      </c>
      <c r="K89" s="16">
        <f>D89/K78</f>
        <v>0.98058067569092022</v>
      </c>
      <c r="L89" s="16">
        <f>E89/L78</f>
        <v>0.96225044864937626</v>
      </c>
      <c r="M89" s="23">
        <f>F89/M78</f>
        <v>0.6546536707079772</v>
      </c>
      <c r="N89" s="23">
        <f>G89/N78</f>
        <v>0.47140452079103173</v>
      </c>
    </row>
    <row r="91" spans="2:17" x14ac:dyDescent="0.25">
      <c r="D91">
        <f>SUM(D81:D89)</f>
        <v>26</v>
      </c>
      <c r="E91">
        <f t="shared" ref="E91:G91" si="0">SUM(E81:E89)</f>
        <v>27</v>
      </c>
      <c r="F91">
        <f t="shared" si="0"/>
        <v>21</v>
      </c>
      <c r="G91">
        <f t="shared" si="0"/>
        <v>18</v>
      </c>
    </row>
    <row r="94" spans="2:17" x14ac:dyDescent="0.25">
      <c r="B94" t="s">
        <v>128</v>
      </c>
      <c r="I94" t="s">
        <v>132</v>
      </c>
    </row>
    <row r="95" spans="2:17" x14ac:dyDescent="0.25">
      <c r="B95" s="37">
        <v>4</v>
      </c>
      <c r="C95" s="11"/>
      <c r="D95" s="17" t="s">
        <v>34</v>
      </c>
      <c r="E95" s="17" t="s">
        <v>73</v>
      </c>
      <c r="F95" s="17" t="s">
        <v>74</v>
      </c>
      <c r="G95" s="17" t="s">
        <v>37</v>
      </c>
    </row>
    <row r="96" spans="2:17" x14ac:dyDescent="0.25">
      <c r="B96" s="38"/>
      <c r="C96" s="19" t="s">
        <v>12</v>
      </c>
      <c r="D96" s="22">
        <f>K81*D77</f>
        <v>0.78446454055273618</v>
      </c>
      <c r="E96" s="22">
        <f>L81*E77</f>
        <v>0.96225044864937637</v>
      </c>
      <c r="F96" s="23">
        <f>M81*F77</f>
        <v>0.43643578047198478</v>
      </c>
      <c r="G96" s="23">
        <f>N81*G77</f>
        <v>0.94280904158206347</v>
      </c>
      <c r="I96" s="34">
        <v>6</v>
      </c>
      <c r="J96" s="29" t="s">
        <v>133</v>
      </c>
      <c r="K96" s="27">
        <f>SQRT(((D108-D96)^2)+((E108-E96)^2)+((F108-F96)^2)+((G108-G96)^2))</f>
        <v>5.1356844115710976</v>
      </c>
      <c r="L96" s="9" t="s">
        <v>12</v>
      </c>
      <c r="M96" s="23" t="s">
        <v>134</v>
      </c>
      <c r="N96" s="16">
        <f>SQRT(((D96-D110)^2)+((E96-E110)^2)+((F96-F110)^2)+((G96-G110)^2))</f>
        <v>0</v>
      </c>
    </row>
    <row r="97" spans="2:18" x14ac:dyDescent="0.25">
      <c r="B97" s="38"/>
      <c r="C97" s="19" t="s">
        <v>14</v>
      </c>
      <c r="D97" s="16">
        <f>K82*D77</f>
        <v>3.1378581622109447</v>
      </c>
      <c r="E97" s="16">
        <f>L82*E77</f>
        <v>3.8490017945975055</v>
      </c>
      <c r="F97" s="23">
        <f>M82*F77</f>
        <v>0.43643578047198478</v>
      </c>
      <c r="G97" s="23">
        <f>N82*G77</f>
        <v>0.94280904158206347</v>
      </c>
      <c r="I97" s="35"/>
      <c r="J97" s="28"/>
      <c r="K97" s="27">
        <f>SQRT(((D108-D97)^2)+((E108-E97)^2)+((F108-F97)^2)+((G108-G97)^2))</f>
        <v>1.8043270921859633</v>
      </c>
      <c r="L97" s="9" t="s">
        <v>14</v>
      </c>
      <c r="M97" s="9"/>
      <c r="N97" s="16">
        <f>SQRT(((D97-D110)^2)+((E97-E110)^2)+((F97-F110)^2)+((G97-G110)^2))</f>
        <v>3.7244858533487379</v>
      </c>
    </row>
    <row r="98" spans="2:18" x14ac:dyDescent="0.25">
      <c r="B98" s="38"/>
      <c r="C98" s="19" t="s">
        <v>20</v>
      </c>
      <c r="D98" s="16">
        <f>K83*D77</f>
        <v>2.3533936216582085</v>
      </c>
      <c r="E98" s="16">
        <f>L83*E77</f>
        <v>2.8867513459481287</v>
      </c>
      <c r="F98" s="23">
        <f>M83*F77</f>
        <v>1.3093073414159544</v>
      </c>
      <c r="G98" s="23">
        <f>N83*G77</f>
        <v>0.94280904158206347</v>
      </c>
      <c r="I98" s="35"/>
      <c r="J98" s="28"/>
      <c r="K98" s="27">
        <f>SQRT(((D108-D98)^2)+((E108-E98)^2)+((F108-F98)^2)+((G108-G98)^2))</f>
        <v>2.5210550084673589</v>
      </c>
      <c r="L98" s="9" t="s">
        <v>20</v>
      </c>
      <c r="M98" s="16"/>
      <c r="N98" s="16">
        <f>SQRT(((D98-D110)^2)+((E98-E110)^2)+((F98-F110)^2)+((G98-G110)^2))</f>
        <v>2.6319473640532642</v>
      </c>
    </row>
    <row r="99" spans="2:18" x14ac:dyDescent="0.25">
      <c r="B99" s="38"/>
      <c r="C99" s="19" t="s">
        <v>21</v>
      </c>
      <c r="D99" s="16">
        <f>K84*D77</f>
        <v>1.5689290811054724</v>
      </c>
      <c r="E99" s="16">
        <f>L84*E77</f>
        <v>2.8867513459481287</v>
      </c>
      <c r="F99" s="23">
        <f>M84*F77</f>
        <v>1.7457431218879391</v>
      </c>
      <c r="G99" s="23">
        <f>N84*G77</f>
        <v>0.94280904158206347</v>
      </c>
      <c r="I99" s="35"/>
      <c r="J99" s="28"/>
      <c r="K99" s="26">
        <f>SQRT(((D108-D99)^2)+((E108-E99)^2)+((F108-F99)^2)+((G108-G99)^2))</f>
        <v>3.0400929660398943</v>
      </c>
      <c r="L99" s="9" t="s">
        <v>21</v>
      </c>
      <c r="M99" s="9"/>
      <c r="N99" s="16">
        <f>SQRT(((D99-D110)^2)+((E99-E110)^2)+((F99-F110)^2)+((G99-G110)^2))</f>
        <v>2.4562927417907727</v>
      </c>
    </row>
    <row r="100" spans="2:18" x14ac:dyDescent="0.25">
      <c r="B100" s="38"/>
      <c r="C100" s="19" t="s">
        <v>22</v>
      </c>
      <c r="D100" s="16">
        <f>K85*D77</f>
        <v>1.5689290811054724</v>
      </c>
      <c r="E100" s="16">
        <f>L85*E77</f>
        <v>1.9245008972987527</v>
      </c>
      <c r="F100" s="23">
        <f>M85*F77</f>
        <v>0.43643578047198478</v>
      </c>
      <c r="G100" s="23">
        <f>N85*G77</f>
        <v>0.94280904158206347</v>
      </c>
      <c r="I100" s="35"/>
      <c r="J100" s="28"/>
      <c r="K100" s="26">
        <f>SQRT(((D108-D100)^2)+((E108-E100)^2)+((F108-F100)^2)+((G108-G100)^2))</f>
        <v>3.9479210460798964</v>
      </c>
      <c r="L100" s="9" t="s">
        <v>22</v>
      </c>
      <c r="M100" s="9"/>
      <c r="N100" s="16">
        <f>SQRT(((D100-D110)^2)+((E100-E110)^2)+((F100-F110)^2)+((G100-G110)^2))</f>
        <v>1.2414952844495792</v>
      </c>
    </row>
    <row r="101" spans="2:18" x14ac:dyDescent="0.25">
      <c r="B101" s="38"/>
      <c r="C101" s="19" t="s">
        <v>23</v>
      </c>
      <c r="D101" s="16">
        <f>K86*D77</f>
        <v>1.5689290811054724</v>
      </c>
      <c r="E101" s="16">
        <f>L86*E77</f>
        <v>2.8867513459481287</v>
      </c>
      <c r="F101" s="23">
        <f>M86*F77</f>
        <v>1.3093073414159544</v>
      </c>
      <c r="G101" s="23">
        <f>N86*G77</f>
        <v>0.94280904158206347</v>
      </c>
      <c r="I101" s="35"/>
      <c r="J101" s="28"/>
      <c r="K101" s="26">
        <f>SQRT(((D108-D101)^2)+((E108-E101)^2)+((F108-F101)^2)+((G108-G101)^2))</f>
        <v>3.0712605608514285</v>
      </c>
      <c r="L101" s="9" t="s">
        <v>23</v>
      </c>
      <c r="M101" s="9"/>
      <c r="N101" s="16">
        <f>SQRT(((D101-D110)^2)+((E101-E110)^2)+((F101-F110)^2)+((G101-G110)^2))</f>
        <v>2.254105827372149</v>
      </c>
    </row>
    <row r="102" spans="2:18" x14ac:dyDescent="0.25">
      <c r="B102" s="38"/>
      <c r="C102" s="19" t="s">
        <v>24</v>
      </c>
      <c r="D102" s="16">
        <f>K87*D77</f>
        <v>2.3533936216582085</v>
      </c>
      <c r="E102" s="16">
        <f>L87*E77</f>
        <v>2.8867513459481287</v>
      </c>
      <c r="F102" s="23">
        <f>M87*F77</f>
        <v>0.87287156094396956</v>
      </c>
      <c r="G102" s="23">
        <f>N87*G77</f>
        <v>0.94280904158206347</v>
      </c>
      <c r="I102" s="35"/>
      <c r="J102" s="28"/>
      <c r="K102" s="26">
        <f>SQRT(((D108-D102)^2)+((E108-E102)^2)+((F108-F102)^2)+((G108-G102)^2))</f>
        <v>2.6319473640532642</v>
      </c>
      <c r="L102" s="9" t="s">
        <v>24</v>
      </c>
      <c r="M102" s="9"/>
      <c r="N102" s="16">
        <f>SQRT(((D102-D110)^2)+((E102-E110)^2)+((F102-F110)^2)+((G102-G110)^2))</f>
        <v>2.5210550084673589</v>
      </c>
    </row>
    <row r="103" spans="2:18" x14ac:dyDescent="0.25">
      <c r="B103" s="38"/>
      <c r="C103" s="19" t="s">
        <v>75</v>
      </c>
      <c r="D103" s="16">
        <f>K88*D77</f>
        <v>3.1378581622109447</v>
      </c>
      <c r="E103" s="16">
        <f>L88*E77</f>
        <v>2.8867513459481287</v>
      </c>
      <c r="F103" s="23">
        <f>M88*F77</f>
        <v>1.3093073414159544</v>
      </c>
      <c r="G103" s="23">
        <f>N88*G77</f>
        <v>0.94280904158206347</v>
      </c>
      <c r="I103" s="35"/>
      <c r="J103" s="28"/>
      <c r="K103" s="26">
        <f>SQRT(((D108-D103)^2)+((E108-E103)^2)+((F108-F103)^2)+((G108-G103^2)))</f>
        <v>2.1362314158952169</v>
      </c>
      <c r="L103" s="9" t="s">
        <v>75</v>
      </c>
      <c r="M103" s="9"/>
      <c r="N103" s="16">
        <f>SQRT(((D103-D110)^2)+((E103-E110)^2)+((F103-F110)^2)+((G103-G110)^2))</f>
        <v>3.1629211188504218</v>
      </c>
    </row>
    <row r="104" spans="2:18" x14ac:dyDescent="0.25">
      <c r="B104" s="39"/>
      <c r="C104" s="19" t="s">
        <v>27</v>
      </c>
      <c r="D104" s="16">
        <f>K89*D77</f>
        <v>3.9223227027636809</v>
      </c>
      <c r="E104" s="16">
        <f>L89*E77</f>
        <v>4.8112522432468809</v>
      </c>
      <c r="F104" s="23">
        <f>M89*F77</f>
        <v>1.3093073414159544</v>
      </c>
      <c r="G104" s="23">
        <f>N89*G77</f>
        <v>0.94280904158206347</v>
      </c>
      <c r="I104" s="36"/>
      <c r="J104" s="28"/>
      <c r="K104" s="26">
        <f>SQRT(((D108-D104)^2)+((E108-E104)^2)+((F108-F104)^2)+((G108-G104)^2))</f>
        <v>0.43643578047198472</v>
      </c>
      <c r="L104" s="9" t="s">
        <v>27</v>
      </c>
      <c r="M104" s="9"/>
      <c r="N104" s="16">
        <f>SQRT(((D104-D110)^2)+((E104-E110)^2)+((F104-F110)^2)+((G104-G110)^2))</f>
        <v>5.0421100169347177</v>
      </c>
    </row>
    <row r="106" spans="2:18" x14ac:dyDescent="0.25">
      <c r="B106" s="24" t="s">
        <v>129</v>
      </c>
      <c r="I106" t="s">
        <v>136</v>
      </c>
      <c r="O106" s="3" t="s">
        <v>137</v>
      </c>
    </row>
    <row r="108" spans="2:18" x14ac:dyDescent="0.25">
      <c r="B108" s="34">
        <v>5</v>
      </c>
      <c r="C108" s="9" t="s">
        <v>130</v>
      </c>
      <c r="D108" s="16">
        <f>D104</f>
        <v>3.9223227027636809</v>
      </c>
      <c r="E108" s="16">
        <f>E104</f>
        <v>4.8112522432468809</v>
      </c>
      <c r="F108" s="16">
        <f>F99</f>
        <v>1.7457431218879391</v>
      </c>
      <c r="G108" s="16">
        <f>G96</f>
        <v>0.94280904158206347</v>
      </c>
      <c r="I108" s="34">
        <v>7</v>
      </c>
      <c r="J108" s="29" t="s">
        <v>10</v>
      </c>
      <c r="K108" s="30" t="s">
        <v>135</v>
      </c>
      <c r="O108" s="34">
        <v>7</v>
      </c>
      <c r="P108" s="29" t="s">
        <v>10</v>
      </c>
      <c r="Q108" s="30" t="s">
        <v>135</v>
      </c>
      <c r="R108" s="12" t="s">
        <v>138</v>
      </c>
    </row>
    <row r="109" spans="2:18" x14ac:dyDescent="0.25">
      <c r="B109" s="35"/>
      <c r="C109" s="14"/>
      <c r="D109" s="15"/>
      <c r="E109" s="15"/>
      <c r="F109" s="15"/>
      <c r="G109" s="11"/>
      <c r="I109" s="35"/>
      <c r="J109" s="18" t="s">
        <v>12</v>
      </c>
      <c r="K109" s="27">
        <f>N96/(N96+K96)</f>
        <v>0</v>
      </c>
      <c r="O109" s="35"/>
      <c r="P109" s="18" t="s">
        <v>12</v>
      </c>
      <c r="Q109" s="30">
        <f>K109</f>
        <v>0</v>
      </c>
      <c r="R109" s="12">
        <v>9</v>
      </c>
    </row>
    <row r="110" spans="2:18" x14ac:dyDescent="0.25">
      <c r="B110" s="36"/>
      <c r="C110" s="9" t="s">
        <v>131</v>
      </c>
      <c r="D110" s="16">
        <f>D96</f>
        <v>0.78446454055273618</v>
      </c>
      <c r="E110" s="16">
        <f>E96</f>
        <v>0.96225044864937637</v>
      </c>
      <c r="F110" s="16">
        <f>F96</f>
        <v>0.43643578047198478</v>
      </c>
      <c r="G110" s="16">
        <f>G104</f>
        <v>0.94280904158206347</v>
      </c>
      <c r="I110" s="35"/>
      <c r="J110" s="18" t="s">
        <v>14</v>
      </c>
      <c r="K110" s="27">
        <f t="shared" ref="K110:K117" si="1">N97/(N97+K97)</f>
        <v>0.67365018314768399</v>
      </c>
      <c r="O110" s="35"/>
      <c r="P110" s="18" t="s">
        <v>14</v>
      </c>
      <c r="Q110" s="30">
        <f>K110</f>
        <v>0.67365018314768399</v>
      </c>
      <c r="R110" s="12">
        <v>2</v>
      </c>
    </row>
    <row r="111" spans="2:18" x14ac:dyDescent="0.25">
      <c r="E111" s="25"/>
      <c r="I111" s="35"/>
      <c r="J111" s="18" t="s">
        <v>20</v>
      </c>
      <c r="K111" s="27">
        <f t="shared" si="1"/>
        <v>0.51075997521146699</v>
      </c>
      <c r="O111" s="35"/>
      <c r="P111" s="18" t="s">
        <v>20</v>
      </c>
      <c r="Q111" s="30">
        <f t="shared" ref="Q111:Q117" si="2">K111</f>
        <v>0.51075997521146699</v>
      </c>
      <c r="R111" s="12">
        <v>4</v>
      </c>
    </row>
    <row r="112" spans="2:18" x14ac:dyDescent="0.25">
      <c r="I112" s="35"/>
      <c r="J112" s="18" t="s">
        <v>21</v>
      </c>
      <c r="K112" s="27">
        <f t="shared" si="1"/>
        <v>0.44689235296775254</v>
      </c>
      <c r="O112" s="35"/>
      <c r="P112" s="18" t="s">
        <v>21</v>
      </c>
      <c r="Q112" s="30">
        <f t="shared" si="2"/>
        <v>0.44689235296775254</v>
      </c>
      <c r="R112" s="12">
        <v>6</v>
      </c>
    </row>
    <row r="113" spans="1:18" x14ac:dyDescent="0.25">
      <c r="I113" s="35"/>
      <c r="J113" s="18" t="s">
        <v>22</v>
      </c>
      <c r="K113" s="27">
        <f t="shared" si="1"/>
        <v>0.23923601526164498</v>
      </c>
      <c r="O113" s="35"/>
      <c r="P113" s="18" t="s">
        <v>22</v>
      </c>
      <c r="Q113" s="30">
        <f t="shared" si="2"/>
        <v>0.23923601526164498</v>
      </c>
      <c r="R113" s="12">
        <v>8</v>
      </c>
    </row>
    <row r="114" spans="1:18" x14ac:dyDescent="0.25">
      <c r="I114" s="35"/>
      <c r="J114" s="18" t="s">
        <v>23</v>
      </c>
      <c r="K114" s="27">
        <f t="shared" si="1"/>
        <v>0.42327713495109731</v>
      </c>
      <c r="O114" s="35"/>
      <c r="P114" s="18" t="s">
        <v>23</v>
      </c>
      <c r="Q114" s="30">
        <f t="shared" si="2"/>
        <v>0.42327713495109731</v>
      </c>
      <c r="R114" s="12">
        <v>7</v>
      </c>
    </row>
    <row r="115" spans="1:18" x14ac:dyDescent="0.25">
      <c r="I115" s="35"/>
      <c r="J115" s="18" t="s">
        <v>24</v>
      </c>
      <c r="K115" s="27">
        <f t="shared" si="1"/>
        <v>0.48924002478853296</v>
      </c>
      <c r="O115" s="35"/>
      <c r="P115" s="18" t="s">
        <v>24</v>
      </c>
      <c r="Q115" s="30">
        <f t="shared" si="2"/>
        <v>0.48924002478853296</v>
      </c>
      <c r="R115" s="12">
        <v>5</v>
      </c>
    </row>
    <row r="116" spans="1:18" x14ac:dyDescent="0.25">
      <c r="I116" s="35"/>
      <c r="J116" s="18" t="s">
        <v>75</v>
      </c>
      <c r="K116" s="27">
        <f t="shared" si="1"/>
        <v>0.59687300905412466</v>
      </c>
      <c r="O116" s="35"/>
      <c r="P116" s="18" t="s">
        <v>75</v>
      </c>
      <c r="Q116" s="30">
        <f t="shared" si="2"/>
        <v>0.59687300905412466</v>
      </c>
      <c r="R116" s="12">
        <v>3</v>
      </c>
    </row>
    <row r="117" spans="1:18" x14ac:dyDescent="0.25">
      <c r="I117" s="36"/>
      <c r="J117" s="19" t="s">
        <v>27</v>
      </c>
      <c r="K117" s="27">
        <f t="shared" si="1"/>
        <v>0.92033729449180213</v>
      </c>
      <c r="O117" s="36"/>
      <c r="P117" s="19" t="s">
        <v>27</v>
      </c>
      <c r="Q117" s="33">
        <f t="shared" si="2"/>
        <v>0.92033729449180213</v>
      </c>
      <c r="R117" s="32">
        <v>1</v>
      </c>
    </row>
    <row r="120" spans="1:18" x14ac:dyDescent="0.25">
      <c r="A120" t="s">
        <v>139</v>
      </c>
    </row>
    <row r="122" spans="1:18" x14ac:dyDescent="0.25">
      <c r="B122" s="37">
        <v>1</v>
      </c>
      <c r="C122" s="9"/>
      <c r="D122" s="9" t="s">
        <v>140</v>
      </c>
      <c r="E122" s="9" t="s">
        <v>95</v>
      </c>
      <c r="F122" s="9" t="s">
        <v>96</v>
      </c>
      <c r="G122" s="9" t="s">
        <v>141</v>
      </c>
    </row>
    <row r="123" spans="1:18" x14ac:dyDescent="0.25">
      <c r="B123" s="39"/>
      <c r="C123" s="9" t="s">
        <v>50</v>
      </c>
      <c r="D123" s="10">
        <v>5</v>
      </c>
      <c r="E123" s="10">
        <v>4</v>
      </c>
      <c r="F123" s="10">
        <v>3</v>
      </c>
      <c r="G123" s="10">
        <v>4</v>
      </c>
    </row>
    <row r="126" spans="1:18" x14ac:dyDescent="0.25">
      <c r="B126" s="37">
        <v>2</v>
      </c>
      <c r="C126" s="11"/>
      <c r="D126" s="31" t="s">
        <v>142</v>
      </c>
      <c r="E126" s="31" t="s">
        <v>143</v>
      </c>
      <c r="F126" s="31" t="s">
        <v>96</v>
      </c>
      <c r="G126" s="31" t="s">
        <v>141</v>
      </c>
    </row>
    <row r="127" spans="1:18" x14ac:dyDescent="0.25">
      <c r="B127" s="38"/>
      <c r="C127" s="19" t="s">
        <v>88</v>
      </c>
      <c r="D127" s="10">
        <v>5</v>
      </c>
      <c r="E127" s="10">
        <v>4</v>
      </c>
      <c r="F127" s="12">
        <v>3</v>
      </c>
      <c r="G127" s="12">
        <v>2</v>
      </c>
    </row>
    <row r="128" spans="1:18" x14ac:dyDescent="0.25">
      <c r="B128" s="38"/>
      <c r="C128" s="19" t="s">
        <v>121</v>
      </c>
      <c r="D128" s="9">
        <v>4</v>
      </c>
      <c r="E128" s="9">
        <v>4</v>
      </c>
      <c r="F128" s="12">
        <v>5</v>
      </c>
      <c r="G128" s="12">
        <v>5</v>
      </c>
    </row>
    <row r="129" spans="2:7" x14ac:dyDescent="0.25">
      <c r="B129" s="38"/>
      <c r="C129" s="19" t="s">
        <v>122</v>
      </c>
      <c r="D129" s="9">
        <v>5</v>
      </c>
      <c r="E129" s="9">
        <v>5</v>
      </c>
      <c r="F129" s="12">
        <v>3</v>
      </c>
      <c r="G129" s="12">
        <v>5</v>
      </c>
    </row>
    <row r="130" spans="2:7" x14ac:dyDescent="0.25">
      <c r="B130" s="38"/>
      <c r="C130" s="19" t="s">
        <v>146</v>
      </c>
      <c r="D130" s="9">
        <v>5</v>
      </c>
      <c r="E130" s="9">
        <v>5</v>
      </c>
      <c r="F130" s="12">
        <v>3</v>
      </c>
      <c r="G130" s="12">
        <v>4</v>
      </c>
    </row>
    <row r="131" spans="2:7" x14ac:dyDescent="0.25">
      <c r="B131" s="38"/>
      <c r="C131" s="19" t="s">
        <v>92</v>
      </c>
      <c r="D131" s="9">
        <v>3</v>
      </c>
      <c r="E131" s="9">
        <v>4</v>
      </c>
      <c r="F131" s="12">
        <v>3</v>
      </c>
      <c r="G131" s="12">
        <v>5</v>
      </c>
    </row>
    <row r="132" spans="2:7" x14ac:dyDescent="0.25">
      <c r="B132" s="39"/>
      <c r="C132" s="19" t="s">
        <v>93</v>
      </c>
      <c r="D132" s="9">
        <v>3</v>
      </c>
      <c r="E132" s="9">
        <v>3</v>
      </c>
      <c r="F132" s="12">
        <v>3</v>
      </c>
      <c r="G132" s="12">
        <v>3</v>
      </c>
    </row>
    <row r="133" spans="2:7" x14ac:dyDescent="0.25">
      <c r="D133">
        <f>SUM(D127:D132)</f>
        <v>25</v>
      </c>
      <c r="E133">
        <f t="shared" ref="E133:G133" si="3">SUM(E127:E132)</f>
        <v>25</v>
      </c>
      <c r="F133">
        <f t="shared" si="3"/>
        <v>20</v>
      </c>
      <c r="G133">
        <f t="shared" si="3"/>
        <v>24</v>
      </c>
    </row>
    <row r="135" spans="2:7" x14ac:dyDescent="0.25">
      <c r="B135" t="s">
        <v>127</v>
      </c>
    </row>
    <row r="136" spans="2:7" x14ac:dyDescent="0.25">
      <c r="B136" s="37">
        <v>3</v>
      </c>
      <c r="C136" s="9" t="s">
        <v>126</v>
      </c>
      <c r="D136" s="16">
        <f>SQRT(D133)</f>
        <v>5</v>
      </c>
      <c r="E136" s="16">
        <f>SQRT(E133)</f>
        <v>5</v>
      </c>
      <c r="F136" s="16">
        <f>SQRT(F133)</f>
        <v>4.4721359549995796</v>
      </c>
      <c r="G136" s="16">
        <f>SQRT(G133)</f>
        <v>4.8989794855663558</v>
      </c>
    </row>
    <row r="137" spans="2:7" x14ac:dyDescent="0.25">
      <c r="B137" s="38"/>
      <c r="C137" s="14"/>
      <c r="D137" s="15"/>
      <c r="E137" s="15"/>
      <c r="F137" s="15"/>
      <c r="G137" s="11"/>
    </row>
    <row r="138" spans="2:7" x14ac:dyDescent="0.25">
      <c r="B138" s="38"/>
      <c r="C138" s="11"/>
      <c r="D138" s="31" t="s">
        <v>142</v>
      </c>
      <c r="E138" s="31" t="s">
        <v>143</v>
      </c>
      <c r="F138" s="31" t="s">
        <v>96</v>
      </c>
      <c r="G138" s="31" t="s">
        <v>144</v>
      </c>
    </row>
    <row r="139" spans="2:7" x14ac:dyDescent="0.25">
      <c r="B139" s="38"/>
      <c r="C139" s="19" t="s">
        <v>88</v>
      </c>
      <c r="D139" s="22">
        <f>D127/D136</f>
        <v>1</v>
      </c>
      <c r="E139" s="22">
        <f>E127/E136</f>
        <v>0.8</v>
      </c>
      <c r="F139" s="23">
        <f>F127/F136</f>
        <v>0.67082039324993692</v>
      </c>
      <c r="G139" s="23">
        <f>G127/G136</f>
        <v>0.40824829046386307</v>
      </c>
    </row>
    <row r="140" spans="2:7" x14ac:dyDescent="0.25">
      <c r="B140" s="38"/>
      <c r="C140" s="19" t="s">
        <v>121</v>
      </c>
      <c r="D140" s="22">
        <f>D128/D136</f>
        <v>0.8</v>
      </c>
      <c r="E140" s="16">
        <f>E128/E136</f>
        <v>0.8</v>
      </c>
      <c r="F140" s="16">
        <f t="shared" ref="F140:G140" si="4">F128/F136</f>
        <v>1.1180339887498949</v>
      </c>
      <c r="G140" s="16">
        <f t="shared" si="4"/>
        <v>1.0206207261596576</v>
      </c>
    </row>
    <row r="141" spans="2:7" x14ac:dyDescent="0.25">
      <c r="B141" s="38"/>
      <c r="C141" s="19" t="s">
        <v>145</v>
      </c>
      <c r="D141" s="22">
        <f>D129/D136</f>
        <v>1</v>
      </c>
      <c r="E141" s="16">
        <f>E129/E136</f>
        <v>1</v>
      </c>
      <c r="F141" s="16">
        <f t="shared" ref="F141:G141" si="5">F129/F136</f>
        <v>0.67082039324993692</v>
      </c>
      <c r="G141" s="16">
        <f t="shared" si="5"/>
        <v>1.0206207261596576</v>
      </c>
    </row>
    <row r="142" spans="2:7" x14ac:dyDescent="0.25">
      <c r="B142" s="38"/>
      <c r="C142" s="19" t="s">
        <v>146</v>
      </c>
      <c r="D142" s="22">
        <f>D130/D136</f>
        <v>1</v>
      </c>
      <c r="E142" s="16">
        <f>E130/E136</f>
        <v>1</v>
      </c>
      <c r="F142" s="16">
        <f t="shared" ref="F142:G142" si="6">F130/F136</f>
        <v>0.67082039324993692</v>
      </c>
      <c r="G142" s="16">
        <f t="shared" si="6"/>
        <v>0.81649658092772615</v>
      </c>
    </row>
    <row r="143" spans="2:7" x14ac:dyDescent="0.25">
      <c r="B143" s="38"/>
      <c r="C143" s="19" t="s">
        <v>92</v>
      </c>
      <c r="D143" s="22">
        <f>D131/D136</f>
        <v>0.6</v>
      </c>
      <c r="E143" s="16">
        <f>E131/E136</f>
        <v>0.8</v>
      </c>
      <c r="F143" s="16">
        <f t="shared" ref="F143:G143" si="7">F131/F136</f>
        <v>0.67082039324993692</v>
      </c>
      <c r="G143" s="16">
        <f t="shared" si="7"/>
        <v>1.0206207261596576</v>
      </c>
    </row>
    <row r="144" spans="2:7" x14ac:dyDescent="0.25">
      <c r="B144" s="39"/>
      <c r="C144" s="19" t="s">
        <v>93</v>
      </c>
      <c r="D144" s="22">
        <f>D132/D136</f>
        <v>0.6</v>
      </c>
      <c r="E144" s="16">
        <f>E132/E136</f>
        <v>0.6</v>
      </c>
      <c r="F144" s="16">
        <f t="shared" ref="F144:G144" si="8">F132/F136</f>
        <v>0.67082039324993692</v>
      </c>
      <c r="G144" s="16">
        <f t="shared" si="8"/>
        <v>0.61237243569579458</v>
      </c>
    </row>
    <row r="147" spans="2:15" x14ac:dyDescent="0.25">
      <c r="B147" t="s">
        <v>128</v>
      </c>
    </row>
    <row r="149" spans="2:15" x14ac:dyDescent="0.25">
      <c r="B149" s="37">
        <v>4</v>
      </c>
      <c r="C149" s="11"/>
      <c r="D149" s="31" t="s">
        <v>142</v>
      </c>
      <c r="E149" s="31" t="s">
        <v>143</v>
      </c>
      <c r="F149" s="31" t="s">
        <v>96</v>
      </c>
      <c r="G149" s="31" t="s">
        <v>141</v>
      </c>
    </row>
    <row r="150" spans="2:15" x14ac:dyDescent="0.25">
      <c r="B150" s="38"/>
      <c r="C150" s="19" t="s">
        <v>88</v>
      </c>
      <c r="D150" s="22">
        <f>D139*D123</f>
        <v>5</v>
      </c>
      <c r="E150" s="22">
        <f>E139*E123</f>
        <v>3.2</v>
      </c>
      <c r="F150" s="22">
        <f>F139*F123</f>
        <v>2.0124611797498106</v>
      </c>
      <c r="G150" s="22">
        <f>G139*G123</f>
        <v>1.6329931618554523</v>
      </c>
    </row>
    <row r="151" spans="2:15" x14ac:dyDescent="0.25">
      <c r="B151" s="38"/>
      <c r="C151" s="19" t="s">
        <v>121</v>
      </c>
      <c r="D151" s="16">
        <f>D140*D123</f>
        <v>4</v>
      </c>
      <c r="E151" s="16">
        <f>E140*E123</f>
        <v>3.2</v>
      </c>
      <c r="F151" s="16">
        <f>F140*F123</f>
        <v>3.3541019662496847</v>
      </c>
      <c r="G151" s="16">
        <f>G140*G123</f>
        <v>4.0824829046386304</v>
      </c>
    </row>
    <row r="152" spans="2:15" x14ac:dyDescent="0.25">
      <c r="B152" s="38"/>
      <c r="C152" s="19" t="s">
        <v>122</v>
      </c>
      <c r="D152" s="16">
        <f>D141*D123</f>
        <v>5</v>
      </c>
      <c r="E152" s="16">
        <f t="shared" ref="E152:G152" si="9">E141*E123</f>
        <v>4</v>
      </c>
      <c r="F152" s="16">
        <f t="shared" si="9"/>
        <v>2.0124611797498106</v>
      </c>
      <c r="G152" s="16">
        <f t="shared" si="9"/>
        <v>4.0824829046386304</v>
      </c>
    </row>
    <row r="153" spans="2:15" x14ac:dyDescent="0.25">
      <c r="B153" s="38"/>
      <c r="C153" s="19" t="s">
        <v>146</v>
      </c>
      <c r="D153" s="16">
        <f>D142*D123</f>
        <v>5</v>
      </c>
      <c r="E153" s="16">
        <f t="shared" ref="E153:G153" si="10">E142*E123</f>
        <v>4</v>
      </c>
      <c r="F153" s="16">
        <f t="shared" si="10"/>
        <v>2.0124611797498106</v>
      </c>
      <c r="G153" s="16">
        <f t="shared" si="10"/>
        <v>3.2659863237109046</v>
      </c>
    </row>
    <row r="154" spans="2:15" x14ac:dyDescent="0.25">
      <c r="B154" s="38"/>
      <c r="C154" s="19" t="s">
        <v>92</v>
      </c>
      <c r="D154" s="16">
        <f>D143*D123</f>
        <v>3</v>
      </c>
      <c r="E154" s="16">
        <f t="shared" ref="E154:G154" si="11">E143*E123</f>
        <v>3.2</v>
      </c>
      <c r="F154" s="16">
        <f t="shared" si="11"/>
        <v>2.0124611797498106</v>
      </c>
      <c r="G154" s="16">
        <f t="shared" si="11"/>
        <v>4.0824829046386304</v>
      </c>
    </row>
    <row r="155" spans="2:15" x14ac:dyDescent="0.25">
      <c r="B155" s="39"/>
      <c r="C155" s="19" t="s">
        <v>93</v>
      </c>
      <c r="D155" s="16">
        <f>D144*D123</f>
        <v>3</v>
      </c>
      <c r="E155" s="16">
        <f t="shared" ref="E155:G155" si="12">E144*E123</f>
        <v>2.4</v>
      </c>
      <c r="F155" s="16">
        <f t="shared" si="12"/>
        <v>2.0124611797498106</v>
      </c>
      <c r="G155" s="16">
        <f t="shared" si="12"/>
        <v>2.4494897427831783</v>
      </c>
    </row>
    <row r="158" spans="2:15" x14ac:dyDescent="0.25">
      <c r="B158" s="24" t="s">
        <v>129</v>
      </c>
      <c r="J158" t="s">
        <v>132</v>
      </c>
    </row>
    <row r="160" spans="2:15" x14ac:dyDescent="0.25">
      <c r="B160" s="34">
        <v>5</v>
      </c>
      <c r="C160" s="9" t="s">
        <v>130</v>
      </c>
      <c r="D160" s="16">
        <v>5</v>
      </c>
      <c r="E160" s="16">
        <v>4</v>
      </c>
      <c r="F160" s="16">
        <v>3.3540000000000001</v>
      </c>
      <c r="G160" s="16">
        <v>4.0819999999999999</v>
      </c>
      <c r="J160" s="34">
        <v>6</v>
      </c>
      <c r="K160" s="29" t="s">
        <v>133</v>
      </c>
      <c r="L160" s="27">
        <f>SQRT(((D160-D150)^2)+((E160-E150)^2)+((F160-F150)^2)+((G160-G150)^2))</f>
        <v>2.9047135658300327</v>
      </c>
      <c r="M160" s="9" t="s">
        <v>88</v>
      </c>
      <c r="N160" s="23" t="s">
        <v>134</v>
      </c>
      <c r="O160" s="16">
        <f>SQRT(((D150-D162)^2)+((E150-E162)^2)+((F150-F162)^2)+((G150-G162)^2))</f>
        <v>2.1540659722333304</v>
      </c>
    </row>
    <row r="161" spans="2:15" x14ac:dyDescent="0.25">
      <c r="B161" s="35"/>
      <c r="C161" s="14"/>
      <c r="D161" s="15"/>
      <c r="E161" s="15"/>
      <c r="F161" s="15"/>
      <c r="G161" s="11"/>
      <c r="J161" s="35"/>
      <c r="K161" s="28"/>
      <c r="L161" s="27">
        <f>SQRT(((D160-D151)^2)+((E160-E151)^2)+((F160-F151)^2)+((G160-G151)^2))</f>
        <v>1.2806249425940468</v>
      </c>
      <c r="M161" s="9" t="s">
        <v>147</v>
      </c>
      <c r="N161" s="9"/>
      <c r="O161" s="16">
        <f>SQRT(((D151-D162)^2)+((E151-E162)^2)+((F151-F162)^2)+((G151-G162)^2))</f>
        <v>3.072654257792141</v>
      </c>
    </row>
    <row r="162" spans="2:15" x14ac:dyDescent="0.25">
      <c r="B162" s="36"/>
      <c r="C162" s="9" t="s">
        <v>131</v>
      </c>
      <c r="D162" s="16">
        <v>3</v>
      </c>
      <c r="E162" s="16">
        <v>2.4</v>
      </c>
      <c r="F162" s="16">
        <v>2.012</v>
      </c>
      <c r="G162" s="16">
        <v>1.633</v>
      </c>
      <c r="J162" s="35"/>
      <c r="K162" s="28"/>
      <c r="L162" s="27">
        <f>SQRT(((D160-D152)^2)+((E160-E152)^2)+((F160-F152)^2)+((G160-G152)^2))</f>
        <v>1.3415389071641419</v>
      </c>
      <c r="M162" s="9" t="s">
        <v>148</v>
      </c>
      <c r="N162" s="16"/>
      <c r="O162" s="16">
        <f>SQRT(((D152-D162)^2)+((E152-E162)^2)+((F152-F162)^2)+((G152-G162)^2))</f>
        <v>3.5440043330678455</v>
      </c>
    </row>
    <row r="163" spans="2:15" x14ac:dyDescent="0.25">
      <c r="J163" s="35"/>
      <c r="K163" s="28"/>
      <c r="L163" s="26">
        <f>SQRT(((D160-D153)^2)+((E160-E153)^2)+((F160-F153)^2)+((G160-G153)^2))</f>
        <v>1.5702244190335071</v>
      </c>
      <c r="M163" s="9" t="s">
        <v>146</v>
      </c>
      <c r="N163" s="9"/>
      <c r="O163" s="16">
        <f>SQRT(((D153-D162)^2)+((E153-E162)^2)+((F153-F162)^2)+((G153-G162)^2))</f>
        <v>3.0375392254444415</v>
      </c>
    </row>
    <row r="164" spans="2:15" x14ac:dyDescent="0.25">
      <c r="J164" s="35"/>
      <c r="K164" s="28"/>
      <c r="L164" s="26">
        <f>SQRT(((D160-D154)^2)+((E160-E154)^2)+((F160-F154)^2)+((G160-G154)^2))</f>
        <v>2.5376616479418921</v>
      </c>
      <c r="M164" s="9" t="s">
        <v>92</v>
      </c>
      <c r="N164" s="9"/>
      <c r="O164" s="16">
        <f>SQRT(((D154-D162)^2)+((E154-E162)^2)+((F154-F162)^2)+((G154-G162)^2))</f>
        <v>2.5768132863681963</v>
      </c>
    </row>
    <row r="165" spans="2:15" x14ac:dyDescent="0.25">
      <c r="J165" s="36"/>
      <c r="K165" s="28"/>
      <c r="L165" s="26">
        <f>SQRT(((D160-D155)^2)+((E160-E155)^2)+((F160-F155)^2)+((G160-G155)^2))</f>
        <v>3.3203638574945971</v>
      </c>
      <c r="M165" s="9" t="s">
        <v>93</v>
      </c>
      <c r="N165" s="9"/>
      <c r="O165" s="16">
        <f>SQRT(((D155-D162)^2)+((E155-E162)^2)+((F155-F162)^2)+((G155-G162)^2))</f>
        <v>0.81648987302776899</v>
      </c>
    </row>
    <row r="168" spans="2:15" x14ac:dyDescent="0.25">
      <c r="I168" t="s">
        <v>136</v>
      </c>
    </row>
    <row r="170" spans="2:15" x14ac:dyDescent="0.25">
      <c r="I170" s="34">
        <v>7</v>
      </c>
      <c r="J170" s="29" t="s">
        <v>10</v>
      </c>
      <c r="K170" s="30" t="s">
        <v>135</v>
      </c>
    </row>
    <row r="171" spans="2:15" x14ac:dyDescent="0.25">
      <c r="I171" s="35"/>
      <c r="J171" s="19" t="s">
        <v>88</v>
      </c>
      <c r="K171" s="27">
        <f>O160/(O160+L160)</f>
        <v>0.4258074415035617</v>
      </c>
    </row>
    <row r="172" spans="2:15" x14ac:dyDescent="0.25">
      <c r="I172" s="35"/>
      <c r="J172" s="19" t="s">
        <v>121</v>
      </c>
      <c r="K172" s="27">
        <f t="shared" ref="K172:K176" si="13">O161/(O161+L161)</f>
        <v>0.70582522194293429</v>
      </c>
    </row>
    <row r="173" spans="2:15" x14ac:dyDescent="0.25">
      <c r="I173" s="35"/>
      <c r="J173" s="19" t="s">
        <v>122</v>
      </c>
      <c r="K173" s="27">
        <f t="shared" si="13"/>
        <v>0.72540639982127353</v>
      </c>
    </row>
    <row r="174" spans="2:15" x14ac:dyDescent="0.25">
      <c r="I174" s="35"/>
      <c r="J174" s="19" t="s">
        <v>146</v>
      </c>
      <c r="K174" s="27">
        <f t="shared" si="13"/>
        <v>0.65922201306586103</v>
      </c>
    </row>
    <row r="175" spans="2:15" x14ac:dyDescent="0.25">
      <c r="I175" s="35"/>
      <c r="J175" s="19" t="s">
        <v>92</v>
      </c>
      <c r="K175" s="27">
        <f t="shared" si="13"/>
        <v>0.50382753253551582</v>
      </c>
    </row>
    <row r="176" spans="2:15" x14ac:dyDescent="0.25">
      <c r="I176" s="36"/>
      <c r="J176" s="19" t="s">
        <v>93</v>
      </c>
      <c r="K176" s="27">
        <f t="shared" si="13"/>
        <v>0.19736977089704102</v>
      </c>
    </row>
    <row r="178" spans="9:12" x14ac:dyDescent="0.25">
      <c r="I178" s="3" t="s">
        <v>137</v>
      </c>
    </row>
    <row r="179" spans="9:12" x14ac:dyDescent="0.25">
      <c r="I179" s="34">
        <v>8</v>
      </c>
      <c r="J179" s="29" t="s">
        <v>10</v>
      </c>
      <c r="K179" s="30" t="s">
        <v>135</v>
      </c>
      <c r="L179" s="12" t="s">
        <v>138</v>
      </c>
    </row>
    <row r="180" spans="9:12" x14ac:dyDescent="0.25">
      <c r="I180" s="35"/>
      <c r="J180" s="19" t="s">
        <v>88</v>
      </c>
      <c r="K180" s="27">
        <f>K171</f>
        <v>0.4258074415035617</v>
      </c>
      <c r="L180" s="12">
        <v>5</v>
      </c>
    </row>
    <row r="181" spans="9:12" x14ac:dyDescent="0.25">
      <c r="I181" s="35"/>
      <c r="J181" s="19" t="s">
        <v>121</v>
      </c>
      <c r="K181" s="27">
        <f>K172</f>
        <v>0.70582522194293429</v>
      </c>
      <c r="L181" s="12">
        <v>2</v>
      </c>
    </row>
    <row r="182" spans="9:12" x14ac:dyDescent="0.25">
      <c r="I182" s="35"/>
      <c r="J182" s="19" t="s">
        <v>122</v>
      </c>
      <c r="K182" s="27">
        <f t="shared" ref="K182:K185" si="14">K173</f>
        <v>0.72540639982127353</v>
      </c>
      <c r="L182" s="32">
        <v>1</v>
      </c>
    </row>
    <row r="183" spans="9:12" x14ac:dyDescent="0.25">
      <c r="I183" s="35"/>
      <c r="J183" s="19" t="s">
        <v>146</v>
      </c>
      <c r="K183" s="27">
        <f t="shared" si="14"/>
        <v>0.65922201306586103</v>
      </c>
      <c r="L183" s="12">
        <v>3</v>
      </c>
    </row>
    <row r="184" spans="9:12" x14ac:dyDescent="0.25">
      <c r="I184" s="35"/>
      <c r="J184" s="19" t="s">
        <v>92</v>
      </c>
      <c r="K184" s="27">
        <f t="shared" si="14"/>
        <v>0.50382753253551582</v>
      </c>
      <c r="L184" s="12">
        <v>4</v>
      </c>
    </row>
    <row r="185" spans="9:12" x14ac:dyDescent="0.25">
      <c r="I185" s="36"/>
      <c r="J185" s="19" t="s">
        <v>93</v>
      </c>
      <c r="K185" s="27">
        <f t="shared" si="14"/>
        <v>0.19736977089704102</v>
      </c>
      <c r="L185" s="12">
        <v>6</v>
      </c>
    </row>
  </sheetData>
  <mergeCells count="20">
    <mergeCell ref="I49:I50"/>
    <mergeCell ref="I65:I71"/>
    <mergeCell ref="I23:I24"/>
    <mergeCell ref="I26:I35"/>
    <mergeCell ref="B76:B77"/>
    <mergeCell ref="I108:I117"/>
    <mergeCell ref="O108:O117"/>
    <mergeCell ref="B122:B123"/>
    <mergeCell ref="B80:B89"/>
    <mergeCell ref="I78:I89"/>
    <mergeCell ref="B95:B104"/>
    <mergeCell ref="B108:B110"/>
    <mergeCell ref="I96:I104"/>
    <mergeCell ref="J160:J165"/>
    <mergeCell ref="I170:I176"/>
    <mergeCell ref="I179:I185"/>
    <mergeCell ref="B126:B132"/>
    <mergeCell ref="B136:B144"/>
    <mergeCell ref="B149:B155"/>
    <mergeCell ref="B160:B16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Juan</cp:lastModifiedBy>
  <dcterms:created xsi:type="dcterms:W3CDTF">2020-09-13T09:47:10Z</dcterms:created>
  <dcterms:modified xsi:type="dcterms:W3CDTF">2020-11-02T16:12:36Z</dcterms:modified>
</cp:coreProperties>
</file>